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6" rupBuild="28028"/>
  <workbookPr autoCompressPictures="0"/>
  <bookViews>
    <workbookView xWindow="0" yWindow="0" windowWidth="23120" windowHeight="11300"/>
  </bookViews>
  <sheets>
    <sheet name="SOCI" sheetId="1" r:id="rId1"/>
    <sheet name="Bal Sheet" sheetId="4" r:id="rId2"/>
    <sheet name="Incoming Resources" sheetId="2" r:id="rId3"/>
    <sheet name="Resources Expended" sheetId="3" r:id="rId4"/>
    <sheet name="Notes bal sht" sheetId="5" r:id="rId5"/>
  </sheets>
  <definedNames>
    <definedName name="_xlnm.Print_Area" localSheetId="4">'Notes bal sht'!$A$1:$K$106</definedName>
    <definedName name="_xlnm.Print_Titles" localSheetId="4">'Notes bal sht'!$1:$4</definedName>
    <definedName name="_xlnm.Print_Titles" localSheetId="3">'Resources Expended'!$1:$4</definedName>
  </definedNames>
  <calcPr calcId="140001" concurrentCalc="0"/>
  <extLst>
    <ext xmlns:mx="http://schemas.microsoft.com/office/mac/excel/2008/main" uri="{7523E5D3-25F3-A5E0-1632-64F254C22452}">
      <mx:ArchID Flags="2"/>
    </ex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74" i="3" l="1"/>
  <c r="I98" i="5"/>
  <c r="F27" i="4"/>
  <c r="F76" i="3"/>
  <c r="N76" i="3"/>
  <c r="E88" i="5"/>
  <c r="F29" i="4"/>
  <c r="I29" i="4"/>
  <c r="F12" i="4"/>
  <c r="F19" i="3"/>
  <c r="E44" i="2"/>
  <c r="N77" i="3"/>
  <c r="F75" i="3"/>
  <c r="F28" i="3"/>
  <c r="N75" i="3"/>
  <c r="I19" i="4"/>
  <c r="I22" i="4"/>
  <c r="F19" i="4"/>
  <c r="F22" i="4"/>
  <c r="E98" i="5"/>
  <c r="N50" i="3"/>
  <c r="E35" i="1"/>
  <c r="K94" i="5"/>
  <c r="K79" i="5"/>
  <c r="B28" i="5"/>
  <c r="B24" i="5"/>
  <c r="B20" i="5"/>
  <c r="A3" i="5"/>
  <c r="A3" i="3"/>
  <c r="A3" i="2"/>
  <c r="N47" i="3"/>
  <c r="L47" i="3"/>
  <c r="N7" i="3"/>
  <c r="L7" i="3"/>
  <c r="N71" i="3"/>
  <c r="M8" i="2"/>
  <c r="K8" i="2"/>
  <c r="I5" i="4"/>
  <c r="F5" i="4"/>
  <c r="F80" i="3"/>
  <c r="E30" i="1"/>
  <c r="K101" i="5"/>
  <c r="K83" i="5"/>
  <c r="K84" i="5"/>
  <c r="K82" i="5"/>
  <c r="G88" i="5"/>
  <c r="F49" i="4"/>
  <c r="L80" i="3"/>
  <c r="J80" i="3"/>
  <c r="H80" i="3"/>
  <c r="I30" i="1"/>
  <c r="N74" i="3"/>
  <c r="G30" i="1"/>
  <c r="N80" i="3"/>
  <c r="I24" i="5"/>
  <c r="G24" i="5"/>
  <c r="E24" i="5"/>
  <c r="I16" i="5"/>
  <c r="G16" i="5"/>
  <c r="E16" i="5"/>
  <c r="K21" i="5"/>
  <c r="K20" i="5"/>
  <c r="I31" i="5"/>
  <c r="G31" i="5"/>
  <c r="E31" i="5"/>
  <c r="K13" i="5"/>
  <c r="K12" i="5"/>
  <c r="K85" i="5"/>
  <c r="I88" i="5"/>
  <c r="F48" i="4"/>
  <c r="I28" i="5"/>
  <c r="E28" i="5"/>
  <c r="G28" i="5"/>
  <c r="K16" i="5"/>
  <c r="K31" i="5"/>
  <c r="J9" i="4"/>
  <c r="K24" i="5"/>
  <c r="K28" i="5"/>
  <c r="G9" i="4"/>
  <c r="E97" i="5"/>
  <c r="K97" i="5"/>
  <c r="J58" i="4"/>
  <c r="I35" i="1"/>
  <c r="J52" i="4"/>
  <c r="G35" i="1"/>
  <c r="I32" i="4"/>
  <c r="M13" i="1"/>
  <c r="K30" i="1"/>
  <c r="L24" i="3"/>
  <c r="L16" i="3"/>
  <c r="L12" i="3"/>
  <c r="L21" i="3"/>
  <c r="L19" i="3"/>
  <c r="K19" i="2"/>
  <c r="K44" i="2"/>
  <c r="K35" i="2"/>
  <c r="K14" i="2"/>
  <c r="K16" i="2"/>
  <c r="K17" i="2"/>
  <c r="K18" i="2"/>
  <c r="K15" i="2"/>
  <c r="K12" i="2"/>
  <c r="L17" i="3"/>
  <c r="L18" i="3"/>
  <c r="L20" i="3"/>
  <c r="L22" i="3"/>
  <c r="L23" i="3"/>
  <c r="L13" i="3"/>
  <c r="L14" i="3"/>
  <c r="L50" i="3"/>
  <c r="L15" i="3"/>
  <c r="L25" i="3"/>
  <c r="L26" i="3"/>
  <c r="L27" i="3"/>
  <c r="L28" i="3"/>
  <c r="L29" i="3"/>
  <c r="N40" i="3"/>
  <c r="M22" i="1"/>
  <c r="J40" i="3"/>
  <c r="I22" i="1"/>
  <c r="H40" i="3"/>
  <c r="G22" i="1"/>
  <c r="F40" i="3"/>
  <c r="E22" i="1"/>
  <c r="L37" i="3"/>
  <c r="N32" i="3"/>
  <c r="M21" i="1"/>
  <c r="J32" i="3"/>
  <c r="I21" i="1"/>
  <c r="H32" i="3"/>
  <c r="G21" i="1"/>
  <c r="L11" i="3"/>
  <c r="K41" i="2"/>
  <c r="K42" i="2"/>
  <c r="K43" i="2"/>
  <c r="M47" i="2"/>
  <c r="M14" i="1"/>
  <c r="I47" i="2"/>
  <c r="I14" i="1"/>
  <c r="G47" i="2"/>
  <c r="G14" i="1"/>
  <c r="K40" i="2"/>
  <c r="I13" i="1"/>
  <c r="G13" i="1"/>
  <c r="E13" i="1"/>
  <c r="M30" i="2"/>
  <c r="M12" i="1"/>
  <c r="I30" i="2"/>
  <c r="I12" i="1"/>
  <c r="G30" i="2"/>
  <c r="G12" i="1"/>
  <c r="E30" i="2"/>
  <c r="E12" i="1"/>
  <c r="K27" i="2"/>
  <c r="K26" i="2"/>
  <c r="I22" i="2"/>
  <c r="I11" i="1"/>
  <c r="G22" i="2"/>
  <c r="G11" i="1"/>
  <c r="E22" i="2"/>
  <c r="E11" i="1"/>
  <c r="K13" i="2"/>
  <c r="K35" i="1"/>
  <c r="M22" i="2"/>
  <c r="M11" i="1"/>
  <c r="M17" i="1"/>
  <c r="G17" i="1"/>
  <c r="I17" i="1"/>
  <c r="J61" i="4"/>
  <c r="G25" i="1"/>
  <c r="K22" i="1"/>
  <c r="I25" i="1"/>
  <c r="F32" i="3"/>
  <c r="E21" i="1"/>
  <c r="E25" i="1"/>
  <c r="J35" i="4"/>
  <c r="J40" i="4"/>
  <c r="K98" i="5"/>
  <c r="F32" i="4"/>
  <c r="E100" i="5"/>
  <c r="K100" i="5"/>
  <c r="E47" i="2"/>
  <c r="E14" i="1"/>
  <c r="E17" i="1"/>
  <c r="M25" i="1"/>
  <c r="L40" i="3"/>
  <c r="K12" i="1"/>
  <c r="K13" i="1"/>
  <c r="K11" i="1"/>
  <c r="L32" i="3"/>
  <c r="K47" i="2"/>
  <c r="K30" i="2"/>
  <c r="K22" i="2"/>
  <c r="G35" i="4"/>
  <c r="G40" i="4"/>
  <c r="K21" i="1"/>
  <c r="K25" i="1"/>
  <c r="G28" i="1"/>
  <c r="G33" i="1"/>
  <c r="G38" i="1"/>
  <c r="I28" i="1"/>
  <c r="I33" i="1"/>
  <c r="I38" i="1"/>
  <c r="F54" i="4"/>
  <c r="E28" i="1"/>
  <c r="E33" i="1"/>
  <c r="G52" i="4"/>
  <c r="G99" i="5"/>
  <c r="K14" i="1"/>
  <c r="K17" i="1"/>
  <c r="M28" i="1"/>
  <c r="M33" i="1"/>
  <c r="M38" i="1"/>
  <c r="G104" i="5"/>
  <c r="K28" i="1"/>
  <c r="K33" i="1"/>
  <c r="K38" i="1"/>
  <c r="E38" i="1"/>
  <c r="G45" i="4"/>
  <c r="E99" i="5"/>
  <c r="E104" i="5"/>
  <c r="G58" i="4"/>
  <c r="I99" i="5"/>
  <c r="I104" i="5"/>
  <c r="K88" i="5"/>
  <c r="K99" i="5"/>
  <c r="K104" i="5"/>
  <c r="G61" i="4"/>
</calcChain>
</file>

<file path=xl/sharedStrings.xml><?xml version="1.0" encoding="utf-8"?>
<sst xmlns="http://schemas.openxmlformats.org/spreadsheetml/2006/main" count="244" uniqueCount="154">
  <si>
    <t>Burpham Parish Church</t>
  </si>
  <si>
    <t>Voluntary Income</t>
  </si>
  <si>
    <t>Planned Giving</t>
  </si>
  <si>
    <t>Donations</t>
  </si>
  <si>
    <t>Legacies</t>
  </si>
  <si>
    <t>Church Activities</t>
  </si>
  <si>
    <t>Interest receivable</t>
  </si>
  <si>
    <t>Incoming Resources</t>
  </si>
  <si>
    <t>Total Incoming Resources</t>
  </si>
  <si>
    <t>Activities for generating funds</t>
  </si>
  <si>
    <t>Voluntary income</t>
  </si>
  <si>
    <t>Note</t>
  </si>
  <si>
    <t>Unrestricted Funds</t>
  </si>
  <si>
    <t>Designated Funds</t>
  </si>
  <si>
    <t>Restricted Funds</t>
  </si>
  <si>
    <t>Total</t>
  </si>
  <si>
    <t>£</t>
  </si>
  <si>
    <t>2a</t>
  </si>
  <si>
    <t>2b</t>
  </si>
  <si>
    <t>2c</t>
  </si>
  <si>
    <t>2d</t>
  </si>
  <si>
    <t>Resources Expended</t>
  </si>
  <si>
    <t>Governance costs</t>
  </si>
  <si>
    <t>Total Resources Expended</t>
  </si>
  <si>
    <t>Net Incoming Resources</t>
  </si>
  <si>
    <t>Transfers Between Funds</t>
  </si>
  <si>
    <t>Net Movement in Funds</t>
  </si>
  <si>
    <t>3a</t>
  </si>
  <si>
    <t>3b</t>
  </si>
  <si>
    <t>GiftAid donations</t>
  </si>
  <si>
    <t>Tax recoverable</t>
  </si>
  <si>
    <t xml:space="preserve">Other </t>
  </si>
  <si>
    <t>Loose collections</t>
  </si>
  <si>
    <t>Activities for Generating Funds</t>
  </si>
  <si>
    <t>Fundraising</t>
  </si>
  <si>
    <t>Parish magazine advertising</t>
  </si>
  <si>
    <t>Church activities</t>
  </si>
  <si>
    <t>Interest Receivable</t>
  </si>
  <si>
    <t>Income from Church Activities</t>
  </si>
  <si>
    <t>Fees for weddings and funerals</t>
  </si>
  <si>
    <t>Church centre lettings</t>
  </si>
  <si>
    <t>Parish magazine sales</t>
  </si>
  <si>
    <t>Mission Giving</t>
  </si>
  <si>
    <t>Parish Share</t>
  </si>
  <si>
    <t>Staff Salaries</t>
  </si>
  <si>
    <t>Vicar/Curate/Staff expenses</t>
  </si>
  <si>
    <t>Upkeep of services</t>
  </si>
  <si>
    <t>Youth and children's work and activities</t>
  </si>
  <si>
    <t>Church events costs</t>
  </si>
  <si>
    <t>Discipleship and welfare</t>
  </si>
  <si>
    <t>Utilities</t>
  </si>
  <si>
    <t>Insurance</t>
  </si>
  <si>
    <t>Cleaning and refuse collection</t>
  </si>
  <si>
    <t>Maintenance of St Luke's Churchyard</t>
  </si>
  <si>
    <t>Other maintenance costs</t>
  </si>
  <si>
    <t>Vicarage maintenance and expenses</t>
  </si>
  <si>
    <t>Received net</t>
  </si>
  <si>
    <t>Regular weekly activities</t>
  </si>
  <si>
    <t>Other activities and events</t>
  </si>
  <si>
    <t>Mission and charitable collections</t>
  </si>
  <si>
    <t>Staff training and development</t>
  </si>
  <si>
    <t>Major building works</t>
  </si>
  <si>
    <t>Tithed giving</t>
  </si>
  <si>
    <t>FIXED ASSETS</t>
  </si>
  <si>
    <t>Equipment</t>
  </si>
  <si>
    <t>CURRENT ASSETS</t>
  </si>
  <si>
    <t>Debtors</t>
  </si>
  <si>
    <t>Other debtors</t>
  </si>
  <si>
    <t>HSBC General a/c</t>
  </si>
  <si>
    <t>HSBC Building fund a/c</t>
  </si>
  <si>
    <t>Drop-in a/c</t>
  </si>
  <si>
    <t>CURRENT LIABILITIES</t>
  </si>
  <si>
    <t>Creditors</t>
  </si>
  <si>
    <t>Other creditors</t>
  </si>
  <si>
    <t>NET CURRENT ASSETS</t>
  </si>
  <si>
    <t>TOTAL ASSETS LESS LIABILITIES</t>
  </si>
  <si>
    <t>FUNDS AND RESERVES</t>
  </si>
  <si>
    <t>General Reserve</t>
  </si>
  <si>
    <t>Building Fund</t>
  </si>
  <si>
    <t>Free &amp; for Nothing</t>
  </si>
  <si>
    <t>On CCLA deposit account</t>
  </si>
  <si>
    <t>Amounts falling due within one year</t>
  </si>
  <si>
    <t>Loans due after more than one year</t>
  </si>
  <si>
    <t>NOTES TO THE ACCOUNTS</t>
  </si>
  <si>
    <t>BALANCE SHEET</t>
  </si>
  <si>
    <t>Staff costs</t>
  </si>
  <si>
    <t>Wages and salaries</t>
  </si>
  <si>
    <t>Analysis of Transfers Between Funds</t>
  </si>
  <si>
    <t>Designated mission money</t>
  </si>
  <si>
    <t>Mission Fund</t>
  </si>
  <si>
    <t>Drop-In Fund</t>
  </si>
  <si>
    <t>Tangible Fixed Assets</t>
  </si>
  <si>
    <t>Church</t>
  </si>
  <si>
    <t>Office</t>
  </si>
  <si>
    <t>Cost</t>
  </si>
  <si>
    <t>Additions</t>
  </si>
  <si>
    <t>Accumulated Depreciation</t>
  </si>
  <si>
    <t>Charge for the year</t>
  </si>
  <si>
    <t>Net Book Value</t>
  </si>
  <si>
    <t>Loans</t>
  </si>
  <si>
    <t>Funds</t>
  </si>
  <si>
    <t>Fund movements on designated funds during the year were as follows:</t>
  </si>
  <si>
    <t>Incoming resources</t>
  </si>
  <si>
    <t>Resources expended</t>
  </si>
  <si>
    <t>Transfer</t>
  </si>
  <si>
    <t>Analysis of Net Assets by Fund</t>
  </si>
  <si>
    <t>Tangible fixed assets</t>
  </si>
  <si>
    <t>Amounts falling after more than one year</t>
  </si>
  <si>
    <t>Drop-in</t>
  </si>
  <si>
    <t>8a</t>
  </si>
  <si>
    <t>8b</t>
  </si>
  <si>
    <t>Stationery, printing, postage, etc.</t>
  </si>
  <si>
    <t>Charitable gifts</t>
  </si>
  <si>
    <t>The notes on pages 11 to 17 form part of these accounts</t>
  </si>
  <si>
    <t>(note 4)</t>
  </si>
  <si>
    <t>Drop-in Fund</t>
  </si>
  <si>
    <t>(note 5)</t>
  </si>
  <si>
    <t>5, 8b</t>
  </si>
  <si>
    <t>Depreciation of equipment    (note 6)</t>
  </si>
  <si>
    <t>Total current assets</t>
  </si>
  <si>
    <r>
      <t xml:space="preserve">With effect from 2014, the PCC determined to gift 10% of the voluntary planned and loose offering to mission partners and other charitable organisations.  The amount of the tithe not allocated to partners at the year end is transferred from the unrestricted General Fund to the designated Mission Fund and released back in a subsequent year when an allocation is made.  
</t>
    </r>
    <r>
      <rPr>
        <sz val="6"/>
        <rFont val="Arial"/>
        <family val="2"/>
      </rPr>
      <t xml:space="preserve">
</t>
    </r>
    <r>
      <rPr>
        <sz val="11"/>
        <rFont val="Arial"/>
        <family val="2"/>
      </rPr>
      <t/>
    </r>
  </si>
  <si>
    <t>At 31 December 2016</t>
  </si>
  <si>
    <t>Balance at 31 December 2016</t>
  </si>
  <si>
    <t>Floats &amp; Petty Cash</t>
  </si>
  <si>
    <t>Cash at bank and in hand</t>
  </si>
  <si>
    <t>Fixtures</t>
  </si>
  <si>
    <t>and Fittings</t>
  </si>
  <si>
    <t>Furniture and</t>
  </si>
  <si>
    <t>STATEMENT OF COMPREHENSIVE INCOME</t>
  </si>
  <si>
    <t>Short term deposit and cash at bank</t>
  </si>
  <si>
    <t>Short term deposits</t>
  </si>
  <si>
    <t>For the Year Ended 31 December 2017</t>
  </si>
  <si>
    <t>No payments or expenses were paid during the year (2016 - none) to any PCC member, persons closely connected to them or related parties, in connection with their PCC duties.</t>
  </si>
  <si>
    <t>As a registered charity, Burpham Church qualifies for the Government's Employment Allowance.  The full value of employer class 1 national insurance contributions arising during the year was covered by the rebate (2016 - also fully covered).</t>
  </si>
  <si>
    <t>At 1 Janaury 2017</t>
  </si>
  <si>
    <t>At 31 December 2017</t>
  </si>
  <si>
    <t>Balance at 1 Janaury 2017</t>
  </si>
  <si>
    <t>Quinquennial surveys</t>
  </si>
  <si>
    <t>Excess donations for dishwasher</t>
  </si>
  <si>
    <t>Free and for Nothing</t>
  </si>
  <si>
    <t>Balances b/f at 1 Janaury 2017</t>
  </si>
  <si>
    <t>Balances c/f at 31 December 2017</t>
  </si>
  <si>
    <t>Tangible fixed assets with net book values at 31 December 2017 of £3,083 in Fixtures and Fittings and £6,404 in Church Furniture and Equipment, and on which depreciation of £2,740 was charged in 2017, are held in the Building Fund.  All other assets are unrestricted.</t>
  </si>
  <si>
    <r>
      <t xml:space="preserve">Debtors </t>
    </r>
    <r>
      <rPr>
        <sz val="11"/>
        <color theme="1"/>
        <rFont val="Arial"/>
        <family val="2"/>
      </rPr>
      <t>(HMRC Gift Aid)</t>
    </r>
  </si>
  <si>
    <t>Short term loan</t>
  </si>
  <si>
    <t>Medium term loan instalments</t>
  </si>
  <si>
    <t>Vision Response</t>
  </si>
  <si>
    <t>Fund</t>
  </si>
  <si>
    <t>The Church has employed a full time Youth and Children's Minister since 1 September 2014.  The PCC agreed to a reduction to a part-time role from September 2017 to enable him to undertake a degree in theology and youth ministry at St Mellitus College.   A Church Centre Manager, Lisa Scott, is employed on weekday mornings during term-time and is based in the Parish Office.  From September 2017 the Church has employed a part-time administrator and as well as a student as Parish Assistant.  These roles have been funded in large part through contributions made to teh Vision Response fund.</t>
  </si>
  <si>
    <t xml:space="preserve">The restricted funds comprise the Buildings Fund for the reordering and refurbishment of the Church of the Holy Spirit.  The  building  fund receives regular planned giving and ad hoc donations which enable the loan instalment repayments to be met as they fall due.
</t>
  </si>
  <si>
    <t>As at 31 December 2017</t>
  </si>
  <si>
    <t>Vision Response Fund applied to ministries</t>
  </si>
  <si>
    <t>The Church has received loans from members of the congregation to facilitate refurbishment works to support the ministries at the Church of the Holy Spirit.  The loans are unsecured, interest free and repayable in instalments between 2014 and 2020.  In addition a short-term interest free loan has been provided to provide funds until the Gift Aid claims from the HMRC, shown as debtors, are received.  The claims to HMRC have been submitted since the year end.</t>
  </si>
  <si>
    <t>The  designated funds comprise the Drop-in Fund, the Mission Fund and the Vision Response Fund.
The Drop-in Fund records the transactions of the long standing Thursday Drop-in group, which have been operated through a separate bank account under the oversight of the Drop-in Committee.
The Mission Fund holds funds which have been designated by the PCC to be used for the wider mission of the worldwide church through the work of mission partners and similar charitable organisations, but which have not been allocated to partners at the year end.
The Vision Response Fund has been established to receive gifts from members of the congregation or parish who wish to support particular current projects of the Church and enable it to develop new ministries and initiatives.  However the funds are not restricted to this use.</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</si>
</sst>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1" formatCode="_(* #,##0_);_(* \(#,##0\);_(* &quot;-&quot;_);_(@_)"/>
    <numFmt numFmtId="164" formatCode="_-* #,##0.00_-;\-* #,##0.00_-;_-* &quot;-&quot;??_-;_-@_-"/>
    <numFmt numFmtId="165" formatCode="_-* #,##0_-;\-* #,##0_-;_-* &quot;-&quot;??_-;_-@_-"/>
    <numFmt numFmtId="166" formatCode="#,##0;[Red]\(#,##0\)"/>
  </numFmts>
  <fonts count="19" x14ac:knownFonts="1">
    <font>
      <sz val="11"/>
      <color theme="1"/>
      <name val="Calibri"/>
      <family val="2"/>
      <scheme val="minor"/>
    </font>
    <font>
      <sz val="11"/>
      <color theme="1"/>
      <name val="Arial"/>
      <family val="2"/>
    </font>
    <font>
      <sz val="11"/>
      <color theme="1"/>
      <name val="Calibri"/>
      <family val="2"/>
      <scheme val="minor"/>
    </font>
    <font>
      <b/>
      <sz val="14"/>
      <color theme="1"/>
      <name val="Arial"/>
      <family val="2"/>
    </font>
    <font>
      <sz val="11"/>
      <color theme="1"/>
      <name val="Arial"/>
      <family val="2"/>
    </font>
    <font>
      <b/>
      <sz val="11"/>
      <color theme="1"/>
      <name val="Arial"/>
      <family val="2"/>
    </font>
    <font>
      <sz val="11"/>
      <color rgb="FF0070C0"/>
      <name val="Arial"/>
      <family val="2"/>
    </font>
    <font>
      <b/>
      <sz val="12"/>
      <color theme="1"/>
      <name val="Arial"/>
      <family val="2"/>
    </font>
    <font>
      <b/>
      <sz val="14"/>
      <name val="Arial"/>
      <family val="2"/>
    </font>
    <font>
      <sz val="11"/>
      <name val="Arial"/>
      <family val="2"/>
    </font>
    <font>
      <b/>
      <sz val="11"/>
      <name val="Arial"/>
      <family val="2"/>
    </font>
    <font>
      <b/>
      <sz val="12"/>
      <name val="Arial"/>
      <family val="2"/>
    </font>
    <font>
      <b/>
      <i/>
      <sz val="11"/>
      <color rgb="FF7030A0"/>
      <name val="Arial"/>
      <family val="2"/>
    </font>
    <font>
      <sz val="11"/>
      <name val="Calibri"/>
      <family val="2"/>
      <scheme val="minor"/>
    </font>
    <font>
      <u val="singleAccounting"/>
      <sz val="11"/>
      <name val="Arial"/>
      <family val="2"/>
    </font>
    <font>
      <sz val="12"/>
      <name val="Arial"/>
      <family val="2"/>
    </font>
    <font>
      <sz val="10"/>
      <name val="Arial"/>
      <family val="2"/>
    </font>
    <font>
      <sz val="6"/>
      <name val="Arial"/>
      <family val="2"/>
    </font>
    <font>
      <b/>
      <sz val="11"/>
      <color theme="1"/>
      <name val="Calibri"/>
      <family val="2"/>
      <scheme val="minor"/>
    </font>
  </fonts>
  <fills count="3">
    <fill>
      <patternFill patternType="none"/>
    </fill>
    <fill>
      <patternFill patternType="gray125"/>
    </fill>
    <fill>
      <patternFill patternType="solid">
        <fgColor rgb="FFFFC000"/>
        <bgColor indexed="64"/>
      </patternFill>
    </fill>
  </fills>
  <borders count="3">
    <border>
      <left/>
      <right/>
      <top/>
      <bottom/>
      <diagonal/>
    </border>
    <border>
      <left/>
      <right/>
      <top/>
      <bottom style="thin">
        <color auto="1"/>
      </bottom>
      <diagonal/>
    </border>
    <border>
      <left/>
      <right/>
      <top/>
      <bottom style="double">
        <color auto="1"/>
      </bottom>
      <diagonal/>
    </border>
  </borders>
  <cellStyleXfs count="3">
    <xf numFmtId="0" fontId="0" fillId="0" borderId="0"/>
    <xf numFmtId="164" fontId="2" fillId="0" borderId="0" applyFont="0" applyFill="0" applyBorder="0" applyAlignment="0" applyProtection="0"/>
    <xf numFmtId="166" fontId="16" fillId="0" borderId="0" applyAlignment="0"/>
  </cellStyleXfs>
  <cellXfs count="96">
    <xf numFmtId="0" fontId="0" fillId="0" borderId="0" xfId="0"/>
    <xf numFmtId="0" fontId="3" fillId="0" borderId="0" xfId="0" applyFont="1"/>
    <xf numFmtId="0" fontId="4" fillId="0" borderId="0" xfId="0" applyFont="1"/>
    <xf numFmtId="0" fontId="5" fillId="0" borderId="0" xfId="0" applyFont="1"/>
    <xf numFmtId="0" fontId="6" fillId="0" borderId="0" xfId="0" applyFont="1"/>
    <xf numFmtId="0" fontId="7" fillId="0" borderId="0" xfId="0" applyFont="1"/>
    <xf numFmtId="0" fontId="4" fillId="0" borderId="0" xfId="0" applyFont="1" applyAlignment="1">
      <alignment horizontal="center"/>
    </xf>
    <xf numFmtId="0" fontId="5" fillId="0" borderId="0" xfId="0" applyFont="1" applyAlignment="1">
      <alignment horizontal="center"/>
    </xf>
    <xf numFmtId="0" fontId="8" fillId="0" borderId="0" xfId="0" applyFont="1"/>
    <xf numFmtId="0" fontId="9" fillId="0" borderId="0" xfId="0" applyFont="1"/>
    <xf numFmtId="0" fontId="10" fillId="0" borderId="0" xfId="0" applyFont="1"/>
    <xf numFmtId="0" fontId="11" fillId="0" borderId="0" xfId="0" applyFont="1"/>
    <xf numFmtId="0" fontId="9" fillId="0" borderId="0" xfId="0" applyFont="1" applyAlignment="1">
      <alignment horizontal="center"/>
    </xf>
    <xf numFmtId="0" fontId="10" fillId="0" borderId="0" xfId="0" applyFont="1" applyAlignment="1">
      <alignment horizontal="center"/>
    </xf>
    <xf numFmtId="0" fontId="9" fillId="0" borderId="0" xfId="0" applyFont="1" applyBorder="1"/>
    <xf numFmtId="0" fontId="10" fillId="0" borderId="0" xfId="0" applyFont="1" applyBorder="1"/>
    <xf numFmtId="165" fontId="9" fillId="0" borderId="0" xfId="1" applyNumberFormat="1" applyFont="1"/>
    <xf numFmtId="165" fontId="9" fillId="0" borderId="1" xfId="1" applyNumberFormat="1" applyFont="1" applyBorder="1"/>
    <xf numFmtId="165" fontId="4" fillId="0" borderId="0" xfId="1" applyNumberFormat="1" applyFont="1"/>
    <xf numFmtId="165" fontId="4" fillId="0" borderId="1" xfId="1" applyNumberFormat="1" applyFont="1" applyBorder="1"/>
    <xf numFmtId="165" fontId="4" fillId="0" borderId="2" xfId="1" applyNumberFormat="1" applyFont="1" applyBorder="1"/>
    <xf numFmtId="165" fontId="5" fillId="0" borderId="0" xfId="1" applyNumberFormat="1" applyFont="1" applyAlignment="1">
      <alignment horizontal="center"/>
    </xf>
    <xf numFmtId="165" fontId="4" fillId="0" borderId="0" xfId="1" applyNumberFormat="1" applyFont="1" applyFill="1"/>
    <xf numFmtId="165" fontId="5" fillId="0" borderId="0" xfId="1" applyNumberFormat="1" applyFont="1"/>
    <xf numFmtId="165" fontId="12" fillId="0" borderId="0" xfId="1" applyNumberFormat="1" applyFont="1"/>
    <xf numFmtId="165" fontId="5" fillId="0" borderId="0" xfId="1" applyNumberFormat="1" applyFont="1" applyFill="1" applyAlignment="1">
      <alignment horizontal="center"/>
    </xf>
    <xf numFmtId="165" fontId="4" fillId="0" borderId="1" xfId="1" applyNumberFormat="1" applyFont="1" applyFill="1" applyBorder="1"/>
    <xf numFmtId="165" fontId="4" fillId="0" borderId="2" xfId="1" applyNumberFormat="1" applyFont="1" applyFill="1" applyBorder="1"/>
    <xf numFmtId="165" fontId="9" fillId="0" borderId="0" xfId="1" applyNumberFormat="1" applyFont="1" applyFill="1"/>
    <xf numFmtId="0" fontId="13" fillId="0" borderId="0" xfId="0" applyFont="1"/>
    <xf numFmtId="165" fontId="14" fillId="0" borderId="1" xfId="1" applyNumberFormat="1" applyFont="1" applyBorder="1"/>
    <xf numFmtId="165" fontId="9" fillId="0" borderId="1" xfId="1" applyNumberFormat="1" applyFont="1" applyFill="1" applyBorder="1"/>
    <xf numFmtId="165" fontId="10" fillId="0" borderId="0" xfId="1" applyNumberFormat="1" applyFont="1"/>
    <xf numFmtId="165" fontId="10" fillId="0" borderId="1" xfId="1" applyNumberFormat="1" applyFont="1" applyBorder="1"/>
    <xf numFmtId="165" fontId="5" fillId="0" borderId="1" xfId="1" applyNumberFormat="1" applyFont="1" applyBorder="1"/>
    <xf numFmtId="165" fontId="5" fillId="0" borderId="2" xfId="1" applyNumberFormat="1" applyFont="1" applyBorder="1"/>
    <xf numFmtId="165" fontId="0" fillId="0" borderId="0" xfId="0" applyNumberFormat="1"/>
    <xf numFmtId="0" fontId="10" fillId="0" borderId="1" xfId="0" applyFont="1" applyBorder="1"/>
    <xf numFmtId="0" fontId="9" fillId="0" borderId="1" xfId="0" applyFont="1" applyBorder="1"/>
    <xf numFmtId="0" fontId="9" fillId="0" borderId="0" xfId="0" applyFont="1" applyAlignment="1">
      <alignment horizontal="justify" vertical="top" wrapText="1"/>
    </xf>
    <xf numFmtId="0" fontId="10" fillId="0" borderId="0" xfId="0" applyFont="1" applyAlignment="1">
      <alignment horizontal="right" vertical="center"/>
    </xf>
    <xf numFmtId="0" fontId="9" fillId="0" borderId="0" xfId="0" applyFont="1" applyAlignment="1">
      <alignment vertical="center"/>
    </xf>
    <xf numFmtId="0" fontId="10" fillId="0" borderId="0" xfId="0" applyFont="1" applyAlignment="1">
      <alignment vertical="center"/>
    </xf>
    <xf numFmtId="165" fontId="9" fillId="0" borderId="0" xfId="1" applyNumberFormat="1" applyFont="1" applyAlignment="1">
      <alignment vertical="center"/>
    </xf>
    <xf numFmtId="0" fontId="4" fillId="0" borderId="0" xfId="0" applyFont="1" applyAlignment="1">
      <alignment vertical="center"/>
    </xf>
    <xf numFmtId="165" fontId="9" fillId="0" borderId="0" xfId="1" applyNumberFormat="1" applyFont="1" applyAlignment="1">
      <alignment horizontal="center"/>
    </xf>
    <xf numFmtId="0" fontId="0" fillId="0" borderId="0" xfId="0" applyAlignment="1">
      <alignment wrapText="1"/>
    </xf>
    <xf numFmtId="0" fontId="9" fillId="0" borderId="0" xfId="0" applyFont="1" applyAlignment="1">
      <alignment horizontal="center" vertical="center"/>
    </xf>
    <xf numFmtId="165" fontId="10" fillId="0" borderId="0" xfId="1" applyNumberFormat="1" applyFont="1" applyAlignment="1">
      <alignment horizontal="center"/>
    </xf>
    <xf numFmtId="165" fontId="9" fillId="0" borderId="1" xfId="1" applyNumberFormat="1" applyFont="1" applyBorder="1" applyAlignment="1">
      <alignment horizontal="center"/>
    </xf>
    <xf numFmtId="165" fontId="10" fillId="0" borderId="1" xfId="1" applyNumberFormat="1" applyFont="1" applyBorder="1" applyAlignment="1">
      <alignment horizontal="center"/>
    </xf>
    <xf numFmtId="165" fontId="9" fillId="0" borderId="2" xfId="1" applyNumberFormat="1" applyFont="1" applyBorder="1"/>
    <xf numFmtId="165" fontId="9" fillId="0" borderId="2" xfId="1" applyNumberFormat="1" applyFont="1" applyBorder="1" applyAlignment="1">
      <alignment horizontal="center"/>
    </xf>
    <xf numFmtId="0" fontId="15" fillId="0" borderId="0" xfId="0" applyFont="1"/>
    <xf numFmtId="0" fontId="5" fillId="0" borderId="0" xfId="0" applyFont="1" applyAlignment="1">
      <alignment horizontal="center" vertical="center"/>
    </xf>
    <xf numFmtId="0" fontId="11" fillId="0" borderId="0" xfId="0" applyFont="1" applyAlignment="1">
      <alignment horizontal="left"/>
    </xf>
    <xf numFmtId="0" fontId="9" fillId="0" borderId="0" xfId="0" applyFont="1" applyAlignment="1">
      <alignment horizontal="left"/>
    </xf>
    <xf numFmtId="0" fontId="15" fillId="0" borderId="0" xfId="0" applyFont="1" applyAlignment="1">
      <alignment vertical="top" wrapText="1"/>
    </xf>
    <xf numFmtId="41" fontId="9" fillId="0" borderId="0" xfId="2" applyNumberFormat="1" applyFont="1" applyAlignment="1">
      <alignment horizontal="right"/>
    </xf>
    <xf numFmtId="41" fontId="10" fillId="0" borderId="0" xfId="2" applyNumberFormat="1" applyFont="1" applyAlignment="1">
      <alignment horizontal="right"/>
    </xf>
    <xf numFmtId="0" fontId="5" fillId="0" borderId="0" xfId="0" applyFont="1" applyAlignment="1">
      <alignment horizontal="center" vertical="center"/>
    </xf>
    <xf numFmtId="0" fontId="4" fillId="0" borderId="0" xfId="0" applyFont="1" applyAlignment="1">
      <alignment horizontal="center" vertical="center"/>
    </xf>
    <xf numFmtId="165" fontId="10" fillId="0" borderId="2" xfId="1" applyNumberFormat="1" applyFont="1" applyBorder="1" applyAlignment="1">
      <alignment horizontal="center"/>
    </xf>
    <xf numFmtId="0" fontId="10" fillId="0" borderId="0" xfId="0" applyFont="1" applyAlignment="1">
      <alignment horizontal="left"/>
    </xf>
    <xf numFmtId="0" fontId="10" fillId="0" borderId="0" xfId="0" applyFont="1" applyAlignment="1">
      <alignment horizontal="left" vertical="center"/>
    </xf>
    <xf numFmtId="165" fontId="9" fillId="0" borderId="0" xfId="1" applyNumberFormat="1" applyFont="1" applyBorder="1"/>
    <xf numFmtId="165" fontId="9" fillId="0" borderId="0" xfId="1" applyNumberFormat="1" applyFont="1" applyBorder="1" applyAlignment="1">
      <alignment horizontal="center"/>
    </xf>
    <xf numFmtId="0" fontId="18" fillId="0" borderId="0" xfId="0" applyFont="1"/>
    <xf numFmtId="0" fontId="9" fillId="0" borderId="0" xfId="0" applyFont="1" applyBorder="1" applyAlignment="1">
      <alignment horizontal="center"/>
    </xf>
    <xf numFmtId="41" fontId="9" fillId="0" borderId="0" xfId="2" applyNumberFormat="1" applyFont="1" applyBorder="1" applyAlignment="1">
      <alignment horizontal="right"/>
    </xf>
    <xf numFmtId="165" fontId="4" fillId="0" borderId="0" xfId="1" applyNumberFormat="1" applyFont="1" applyBorder="1"/>
    <xf numFmtId="0" fontId="1" fillId="0" borderId="0" xfId="0" applyFont="1"/>
    <xf numFmtId="41" fontId="9" fillId="0" borderId="0" xfId="2" applyNumberFormat="1" applyFont="1" applyFill="1" applyAlignment="1">
      <alignment horizontal="right"/>
    </xf>
    <xf numFmtId="0" fontId="4" fillId="2" borderId="0" xfId="0" applyFont="1" applyFill="1"/>
    <xf numFmtId="0" fontId="5" fillId="2" borderId="0" xfId="0" applyFont="1" applyFill="1"/>
    <xf numFmtId="0" fontId="4" fillId="2" borderId="0" xfId="0" applyFont="1" applyFill="1" applyAlignment="1">
      <alignment horizontal="center" vertical="center"/>
    </xf>
    <xf numFmtId="41" fontId="9" fillId="2" borderId="0" xfId="2" applyNumberFormat="1" applyFont="1" applyFill="1" applyAlignment="1">
      <alignment horizontal="right"/>
    </xf>
    <xf numFmtId="165" fontId="4" fillId="2" borderId="0" xfId="1" applyNumberFormat="1" applyFont="1" applyFill="1"/>
    <xf numFmtId="0" fontId="0" fillId="2" borderId="0" xfId="0" applyFill="1"/>
    <xf numFmtId="0" fontId="1" fillId="2" borderId="0" xfId="0" applyFont="1" applyFill="1"/>
    <xf numFmtId="0" fontId="9" fillId="0" borderId="0" xfId="0" applyFont="1" applyAlignment="1">
      <alignment horizontal="justify" vertical="top" wrapText="1"/>
    </xf>
    <xf numFmtId="0" fontId="9" fillId="0" borderId="0" xfId="0" applyFont="1" applyAlignment="1">
      <alignment horizontal="justify" vertical="top"/>
    </xf>
    <xf numFmtId="0" fontId="9" fillId="0" borderId="0" xfId="0" applyFont="1" applyAlignment="1">
      <alignment horizontal="right"/>
    </xf>
    <xf numFmtId="0" fontId="16" fillId="0" borderId="0" xfId="0" applyFont="1" applyAlignment="1">
      <alignment horizontal="center"/>
    </xf>
    <xf numFmtId="41" fontId="9" fillId="0" borderId="0" xfId="2" applyNumberFormat="1" applyFont="1" applyAlignment="1">
      <alignment horizontal="right" vertical="center"/>
    </xf>
    <xf numFmtId="41" fontId="10" fillId="0" borderId="0" xfId="2" applyNumberFormat="1" applyFont="1" applyAlignment="1">
      <alignment horizontal="right" vertical="center"/>
    </xf>
    <xf numFmtId="0" fontId="4" fillId="0" borderId="0" xfId="0" applyFont="1" applyAlignment="1">
      <alignment horizontal="center" wrapText="1"/>
    </xf>
    <xf numFmtId="0" fontId="5" fillId="0" borderId="0" xfId="0" applyFont="1" applyAlignment="1">
      <alignment horizontal="center" vertical="center"/>
    </xf>
    <xf numFmtId="0" fontId="9" fillId="0" borderId="0" xfId="0" applyFont="1" applyAlignment="1">
      <alignment horizontal="center" wrapText="1"/>
    </xf>
    <xf numFmtId="0" fontId="9" fillId="0" borderId="0" xfId="0" applyFont="1" applyAlignment="1">
      <alignment horizontal="justify" vertical="top" wrapText="1"/>
    </xf>
    <xf numFmtId="0" fontId="16" fillId="0" borderId="0" xfId="0" applyFont="1" applyAlignment="1">
      <alignment horizontal="center" wrapText="1"/>
    </xf>
    <xf numFmtId="0" fontId="0" fillId="0" borderId="0" xfId="0" applyAlignment="1">
      <alignment horizontal="justify" vertical="top" wrapText="1"/>
    </xf>
    <xf numFmtId="0" fontId="9" fillId="0" borderId="0" xfId="0" applyFont="1" applyAlignment="1">
      <alignment vertical="center" wrapText="1"/>
    </xf>
    <xf numFmtId="0" fontId="9" fillId="0" borderId="0" xfId="0" applyFont="1" applyFill="1" applyAlignment="1">
      <alignment horizontal="justify" vertical="top" wrapText="1"/>
    </xf>
    <xf numFmtId="0" fontId="0" fillId="0" borderId="0" xfId="0" applyAlignment="1">
      <alignment wrapText="1"/>
    </xf>
    <xf numFmtId="0" fontId="9" fillId="0" borderId="0" xfId="0" applyFont="1" applyFill="1" applyAlignment="1">
      <alignment horizontal="justify" wrapText="1"/>
    </xf>
  </cellXfs>
  <cellStyles count="3">
    <cellStyle name="Comma" xfId="1" builtinId="3"/>
    <cellStyle name="Normal" xfId="0" builtinId="0"/>
    <cellStyle name="Normaltext"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theme" Target="theme/theme1.xml"/><Relationship Id="rId7" Type="http://schemas.openxmlformats.org/officeDocument/2006/relationships/styles" Target="styles.xml"/><Relationship Id="rId8" Type="http://schemas.openxmlformats.org/officeDocument/2006/relationships/sharedStrings" Target="sharedStrings.xml"/><Relationship Id="rId9"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5"/>
  <sheetViews>
    <sheetView tabSelected="1" workbookViewId="0">
      <selection activeCell="B4" sqref="B4"/>
    </sheetView>
  </sheetViews>
  <sheetFormatPr baseColWidth="10" defaultColWidth="9.1640625" defaultRowHeight="13" x14ac:dyDescent="0"/>
  <cols>
    <col min="1" max="1" width="3.83203125" style="2" customWidth="1"/>
    <col min="2" max="2" width="24.6640625" style="2" customWidth="1"/>
    <col min="3" max="3" width="4.6640625" style="2" customWidth="1"/>
    <col min="4" max="4" width="0.83203125" style="2" customWidth="1"/>
    <col min="5" max="5" width="11.33203125" style="2" customWidth="1"/>
    <col min="6" max="6" width="0.83203125" style="2" customWidth="1"/>
    <col min="7" max="7" width="10.6640625" style="2" customWidth="1"/>
    <col min="8" max="8" width="0.83203125" style="2" customWidth="1"/>
    <col min="9" max="9" width="10.6640625" style="2" customWidth="1"/>
    <col min="10" max="10" width="0.83203125" style="2" customWidth="1"/>
    <col min="11" max="11" width="10.6640625" style="3" customWidth="1"/>
    <col min="12" max="12" width="0.83203125" style="2" customWidth="1"/>
    <col min="13" max="13" width="10.6640625" style="2" customWidth="1"/>
    <col min="14" max="16384" width="9.1640625" style="2"/>
  </cols>
  <sheetData>
    <row r="1" spans="1:13" ht="17">
      <c r="A1" s="1" t="s">
        <v>0</v>
      </c>
    </row>
    <row r="2" spans="1:13" ht="17">
      <c r="A2" s="1" t="s">
        <v>128</v>
      </c>
    </row>
    <row r="3" spans="1:13">
      <c r="A3" s="3" t="s">
        <v>131</v>
      </c>
    </row>
    <row r="6" spans="1:13" ht="15" customHeight="1">
      <c r="D6" s="86" t="s">
        <v>12</v>
      </c>
      <c r="E6" s="86"/>
      <c r="F6" s="86" t="s">
        <v>13</v>
      </c>
      <c r="G6" s="86"/>
      <c r="H6" s="86"/>
      <c r="I6" s="86" t="s">
        <v>14</v>
      </c>
      <c r="J6" s="6"/>
      <c r="K6" s="7" t="s">
        <v>15</v>
      </c>
      <c r="L6" s="6"/>
      <c r="M6" s="6" t="s">
        <v>15</v>
      </c>
    </row>
    <row r="7" spans="1:13">
      <c r="D7" s="86"/>
      <c r="E7" s="86"/>
      <c r="F7" s="86"/>
      <c r="G7" s="86"/>
      <c r="H7" s="86"/>
      <c r="I7" s="86"/>
      <c r="J7" s="6"/>
      <c r="K7" s="7">
        <v>2017</v>
      </c>
      <c r="L7" s="6"/>
      <c r="M7" s="6">
        <v>2016</v>
      </c>
    </row>
    <row r="8" spans="1:13">
      <c r="C8" s="6" t="s">
        <v>11</v>
      </c>
      <c r="E8" s="6" t="s">
        <v>16</v>
      </c>
      <c r="F8" s="6"/>
      <c r="G8" s="6" t="s">
        <v>16</v>
      </c>
      <c r="H8" s="6"/>
      <c r="I8" s="6" t="s">
        <v>16</v>
      </c>
      <c r="J8" s="6"/>
      <c r="K8" s="7" t="s">
        <v>16</v>
      </c>
      <c r="L8" s="6"/>
      <c r="M8" s="6" t="s">
        <v>16</v>
      </c>
    </row>
    <row r="10" spans="1:13" ht="25" customHeight="1">
      <c r="A10" s="5" t="s">
        <v>7</v>
      </c>
      <c r="E10" s="18"/>
      <c r="F10" s="18"/>
      <c r="G10" s="18"/>
      <c r="H10" s="18"/>
      <c r="I10" s="18"/>
      <c r="J10" s="18"/>
      <c r="K10" s="23"/>
      <c r="L10" s="18"/>
      <c r="M10" s="18"/>
    </row>
    <row r="11" spans="1:13" ht="25" customHeight="1">
      <c r="A11" s="2" t="s">
        <v>10</v>
      </c>
      <c r="C11" s="6" t="s">
        <v>17</v>
      </c>
      <c r="E11" s="58">
        <f>'Incoming Resources'!E22</f>
        <v>123090</v>
      </c>
      <c r="F11" s="58"/>
      <c r="G11" s="58">
        <f>'Incoming Resources'!G22</f>
        <v>12484</v>
      </c>
      <c r="H11" s="58"/>
      <c r="I11" s="58">
        <f>'Incoming Resources'!I22</f>
        <v>37931</v>
      </c>
      <c r="J11" s="18"/>
      <c r="K11" s="59">
        <f>SUM(E11:J11)</f>
        <v>173505</v>
      </c>
      <c r="L11" s="18"/>
      <c r="M11" s="58">
        <f>'Incoming Resources'!M22</f>
        <v>194168</v>
      </c>
    </row>
    <row r="12" spans="1:13" ht="25" customHeight="1">
      <c r="A12" s="2" t="s">
        <v>9</v>
      </c>
      <c r="B12" s="4"/>
      <c r="C12" s="6" t="s">
        <v>18</v>
      </c>
      <c r="E12" s="58">
        <f>'Incoming Resources'!E30</f>
        <v>695</v>
      </c>
      <c r="F12" s="58"/>
      <c r="G12" s="58">
        <f>'Incoming Resources'!G30</f>
        <v>0</v>
      </c>
      <c r="H12" s="58"/>
      <c r="I12" s="58">
        <f>'Incoming Resources'!I30</f>
        <v>170</v>
      </c>
      <c r="J12" s="18"/>
      <c r="K12" s="59">
        <f t="shared" ref="K12:K14" si="0">SUM(E12:J12)</f>
        <v>865</v>
      </c>
      <c r="L12" s="18"/>
      <c r="M12" s="58">
        <f>'Incoming Resources'!M30</f>
        <v>467</v>
      </c>
    </row>
    <row r="13" spans="1:13" ht="25" customHeight="1">
      <c r="A13" s="2" t="s">
        <v>6</v>
      </c>
      <c r="B13" s="4"/>
      <c r="C13" s="6" t="s">
        <v>19</v>
      </c>
      <c r="E13" s="58">
        <f>'Incoming Resources'!E35</f>
        <v>128</v>
      </c>
      <c r="F13" s="58"/>
      <c r="G13" s="58">
        <f>'Incoming Resources'!G35</f>
        <v>0</v>
      </c>
      <c r="H13" s="58"/>
      <c r="I13" s="58">
        <f>'Incoming Resources'!I35</f>
        <v>0</v>
      </c>
      <c r="J13" s="18"/>
      <c r="K13" s="59">
        <f t="shared" si="0"/>
        <v>128</v>
      </c>
      <c r="L13" s="18"/>
      <c r="M13" s="58">
        <f>'Incoming Resources'!M35</f>
        <v>213</v>
      </c>
    </row>
    <row r="14" spans="1:13" ht="25" customHeight="1">
      <c r="A14" s="2" t="s">
        <v>36</v>
      </c>
      <c r="B14" s="4"/>
      <c r="C14" s="6" t="s">
        <v>20</v>
      </c>
      <c r="E14" s="58">
        <f>'Incoming Resources'!E47</f>
        <v>20150</v>
      </c>
      <c r="F14" s="58"/>
      <c r="G14" s="58">
        <f>'Incoming Resources'!G47</f>
        <v>7747</v>
      </c>
      <c r="H14" s="58"/>
      <c r="I14" s="58">
        <f>'Incoming Resources'!I47</f>
        <v>0</v>
      </c>
      <c r="J14" s="18"/>
      <c r="K14" s="59">
        <f t="shared" si="0"/>
        <v>27897</v>
      </c>
      <c r="L14" s="18"/>
      <c r="M14" s="58">
        <f>'Incoming Resources'!M47</f>
        <v>24776</v>
      </c>
    </row>
    <row r="15" spans="1:13" ht="6" customHeight="1">
      <c r="B15" s="4"/>
      <c r="C15" s="6"/>
      <c r="E15" s="19"/>
      <c r="F15" s="18"/>
      <c r="G15" s="19"/>
      <c r="H15" s="18"/>
      <c r="I15" s="19"/>
      <c r="J15" s="18"/>
      <c r="K15" s="34"/>
      <c r="L15" s="18"/>
      <c r="M15" s="19"/>
    </row>
    <row r="16" spans="1:13" ht="6" customHeight="1">
      <c r="B16" s="4"/>
      <c r="C16" s="6"/>
      <c r="E16" s="18"/>
      <c r="F16" s="18"/>
      <c r="G16" s="18"/>
      <c r="H16" s="18"/>
      <c r="I16" s="18"/>
      <c r="J16" s="18"/>
      <c r="K16" s="23"/>
      <c r="L16" s="18"/>
      <c r="M16" s="18"/>
    </row>
    <row r="17" spans="1:13" ht="15">
      <c r="A17" s="5" t="s">
        <v>8</v>
      </c>
      <c r="B17" s="5"/>
      <c r="C17" s="6"/>
      <c r="E17" s="59">
        <f>SUM(E11:E15)</f>
        <v>144063</v>
      </c>
      <c r="F17" s="59"/>
      <c r="G17" s="59">
        <f>SUM(G11:G15)</f>
        <v>20231</v>
      </c>
      <c r="H17" s="59"/>
      <c r="I17" s="59">
        <f>SUM(I11:I15)</f>
        <v>38101</v>
      </c>
      <c r="J17" s="23"/>
      <c r="K17" s="59">
        <f>SUM(K11:K15)</f>
        <v>202395</v>
      </c>
      <c r="L17" s="18"/>
      <c r="M17" s="58">
        <f>SUM(M11:M15)</f>
        <v>219624</v>
      </c>
    </row>
    <row r="18" spans="1:13" ht="6" customHeight="1">
      <c r="C18" s="6"/>
      <c r="E18" s="19"/>
      <c r="F18" s="18"/>
      <c r="G18" s="19"/>
      <c r="H18" s="18"/>
      <c r="I18" s="19"/>
      <c r="J18" s="18"/>
      <c r="K18" s="34"/>
      <c r="L18" s="18"/>
      <c r="M18" s="19"/>
    </row>
    <row r="19" spans="1:13">
      <c r="C19" s="6"/>
      <c r="E19" s="18"/>
      <c r="F19" s="18"/>
      <c r="G19" s="18"/>
      <c r="H19" s="18"/>
      <c r="I19" s="18"/>
      <c r="J19" s="18"/>
      <c r="K19" s="23"/>
      <c r="L19" s="18"/>
      <c r="M19" s="18"/>
    </row>
    <row r="20" spans="1:13" ht="25" customHeight="1">
      <c r="A20" s="5" t="s">
        <v>21</v>
      </c>
      <c r="C20" s="6"/>
      <c r="E20" s="18"/>
      <c r="F20" s="18"/>
      <c r="G20" s="18"/>
      <c r="H20" s="18"/>
      <c r="I20" s="18"/>
      <c r="J20" s="18"/>
      <c r="K20" s="23"/>
      <c r="L20" s="18"/>
      <c r="M20" s="18"/>
    </row>
    <row r="21" spans="1:13" ht="25" customHeight="1">
      <c r="A21" s="2" t="s">
        <v>5</v>
      </c>
      <c r="C21" s="6" t="s">
        <v>27</v>
      </c>
      <c r="E21" s="58">
        <f>'Resources Expended'!F32</f>
        <v>163254</v>
      </c>
      <c r="F21" s="58"/>
      <c r="G21" s="58">
        <f>'Resources Expended'!H32</f>
        <v>6416</v>
      </c>
      <c r="H21" s="58"/>
      <c r="I21" s="58">
        <f>'Resources Expended'!J32</f>
        <v>7053</v>
      </c>
      <c r="J21" s="18"/>
      <c r="K21" s="59">
        <f>SUM(E21:J21)</f>
        <v>176723</v>
      </c>
      <c r="L21" s="18"/>
      <c r="M21" s="58">
        <f>'Resources Expended'!N32</f>
        <v>280606</v>
      </c>
    </row>
    <row r="22" spans="1:13" ht="25" customHeight="1">
      <c r="A22" s="2" t="s">
        <v>22</v>
      </c>
      <c r="C22" s="6" t="s">
        <v>28</v>
      </c>
      <c r="E22" s="58">
        <f>'Resources Expended'!F40</f>
        <v>1573</v>
      </c>
      <c r="F22" s="58"/>
      <c r="G22" s="58">
        <f>'Resources Expended'!H40</f>
        <v>0</v>
      </c>
      <c r="H22" s="58"/>
      <c r="I22" s="58">
        <f>'Resources Expended'!J40</f>
        <v>0</v>
      </c>
      <c r="J22" s="18"/>
      <c r="K22" s="59">
        <f t="shared" ref="K22" si="1">SUM(E22:J22)</f>
        <v>1573</v>
      </c>
      <c r="L22" s="18"/>
      <c r="M22" s="58">
        <f>'Resources Expended'!N40</f>
        <v>120</v>
      </c>
    </row>
    <row r="23" spans="1:13" ht="6" customHeight="1">
      <c r="C23" s="6"/>
      <c r="E23" s="19"/>
      <c r="F23" s="18"/>
      <c r="G23" s="19"/>
      <c r="H23" s="18"/>
      <c r="I23" s="19"/>
      <c r="J23" s="18"/>
      <c r="K23" s="34"/>
      <c r="L23" s="18"/>
      <c r="M23" s="19"/>
    </row>
    <row r="24" spans="1:13" ht="6" customHeight="1">
      <c r="C24" s="6"/>
      <c r="E24" s="18"/>
      <c r="F24" s="18"/>
      <c r="G24" s="18"/>
      <c r="H24" s="18"/>
      <c r="I24" s="18"/>
      <c r="J24" s="18"/>
      <c r="K24" s="23"/>
      <c r="L24" s="18"/>
      <c r="M24" s="18"/>
    </row>
    <row r="25" spans="1:13" ht="15">
      <c r="A25" s="5" t="s">
        <v>23</v>
      </c>
      <c r="C25" s="6"/>
      <c r="E25" s="59">
        <f>SUM(E20:E23)</f>
        <v>164827</v>
      </c>
      <c r="F25" s="59"/>
      <c r="G25" s="59">
        <f>SUM(G20:G23)</f>
        <v>6416</v>
      </c>
      <c r="H25" s="59"/>
      <c r="I25" s="59">
        <f>SUM(I20:I23)</f>
        <v>7053</v>
      </c>
      <c r="J25" s="18"/>
      <c r="K25" s="59">
        <f>SUM(K20:K23)</f>
        <v>178296</v>
      </c>
      <c r="L25" s="18"/>
      <c r="M25" s="58">
        <f>SUM(M20:M23)</f>
        <v>280726</v>
      </c>
    </row>
    <row r="26" spans="1:13" ht="6" customHeight="1">
      <c r="C26" s="6"/>
      <c r="E26" s="19"/>
      <c r="F26" s="18"/>
      <c r="G26" s="19"/>
      <c r="H26" s="18"/>
      <c r="I26" s="19"/>
      <c r="J26" s="18"/>
      <c r="K26" s="34"/>
      <c r="L26" s="18"/>
      <c r="M26" s="19"/>
    </row>
    <row r="27" spans="1:13">
      <c r="C27" s="6"/>
      <c r="E27" s="18"/>
      <c r="F27" s="18"/>
      <c r="G27" s="18"/>
      <c r="H27" s="18"/>
      <c r="I27" s="18"/>
      <c r="J27" s="18"/>
      <c r="K27" s="23"/>
      <c r="L27" s="18"/>
      <c r="M27" s="18"/>
    </row>
    <row r="28" spans="1:13" ht="15">
      <c r="A28" s="5" t="s">
        <v>24</v>
      </c>
      <c r="C28" s="6"/>
      <c r="E28" s="59">
        <f>E17-E25</f>
        <v>-20764</v>
      </c>
      <c r="F28" s="59"/>
      <c r="G28" s="59">
        <f>G17-G25</f>
        <v>13815</v>
      </c>
      <c r="H28" s="59"/>
      <c r="I28" s="59">
        <f>I17-I25</f>
        <v>31048</v>
      </c>
      <c r="J28" s="18"/>
      <c r="K28" s="59">
        <f>K17-K25</f>
        <v>24099</v>
      </c>
      <c r="L28" s="18"/>
      <c r="M28" s="58">
        <f>M17-M25</f>
        <v>-61102</v>
      </c>
    </row>
    <row r="29" spans="1:13">
      <c r="C29" s="6"/>
      <c r="E29" s="58"/>
      <c r="F29" s="58"/>
      <c r="G29" s="58"/>
      <c r="H29" s="58"/>
      <c r="I29" s="58"/>
      <c r="J29" s="18"/>
      <c r="K29" s="59"/>
      <c r="L29" s="18"/>
      <c r="M29" s="58"/>
    </row>
    <row r="30" spans="1:13">
      <c r="A30" s="3" t="s">
        <v>25</v>
      </c>
      <c r="C30" s="6" t="s">
        <v>117</v>
      </c>
      <c r="E30" s="58">
        <f>'Resources Expended'!F80</f>
        <v>14766</v>
      </c>
      <c r="F30" s="58"/>
      <c r="G30" s="58">
        <f>SUM('Resources Expended'!J80:L80)</f>
        <v>-12175</v>
      </c>
      <c r="H30" s="58"/>
      <c r="I30" s="58">
        <f>'Resources Expended'!H80</f>
        <v>-2591</v>
      </c>
      <c r="J30" s="18"/>
      <c r="K30" s="59">
        <f t="shared" ref="K30" si="2">SUM(E30:J30)</f>
        <v>0</v>
      </c>
      <c r="L30" s="18"/>
      <c r="M30" s="58">
        <v>0</v>
      </c>
    </row>
    <row r="31" spans="1:13" ht="6" customHeight="1">
      <c r="E31" s="19"/>
      <c r="F31" s="18"/>
      <c r="G31" s="19"/>
      <c r="H31" s="18"/>
      <c r="I31" s="19"/>
      <c r="J31" s="18"/>
      <c r="K31" s="34"/>
      <c r="L31" s="18"/>
      <c r="M31" s="19"/>
    </row>
    <row r="32" spans="1:13" ht="6" customHeight="1">
      <c r="E32" s="18"/>
      <c r="F32" s="18"/>
      <c r="G32" s="18"/>
      <c r="H32" s="18"/>
      <c r="I32" s="18"/>
      <c r="J32" s="18"/>
      <c r="K32" s="23"/>
      <c r="L32" s="18"/>
      <c r="M32" s="18"/>
    </row>
    <row r="33" spans="1:13">
      <c r="A33" s="3" t="s">
        <v>26</v>
      </c>
      <c r="E33" s="59">
        <f>SUM(E28:E31)</f>
        <v>-5998</v>
      </c>
      <c r="F33" s="59"/>
      <c r="G33" s="59">
        <f>SUM(G28:G31)</f>
        <v>1640</v>
      </c>
      <c r="H33" s="59"/>
      <c r="I33" s="59">
        <f>SUM(I28:I31)</f>
        <v>28457</v>
      </c>
      <c r="J33" s="18"/>
      <c r="K33" s="59">
        <f>SUM(K28:K31)</f>
        <v>24099</v>
      </c>
      <c r="L33" s="18"/>
      <c r="M33" s="58">
        <f>SUM(M28:M31)</f>
        <v>-61102</v>
      </c>
    </row>
    <row r="34" spans="1:13">
      <c r="E34" s="58"/>
      <c r="F34" s="58"/>
      <c r="G34" s="58"/>
      <c r="H34" s="58"/>
      <c r="I34" s="58"/>
      <c r="J34" s="18"/>
      <c r="K34" s="59"/>
      <c r="L34" s="18"/>
      <c r="M34" s="58"/>
    </row>
    <row r="35" spans="1:13">
      <c r="A35" s="71" t="s">
        <v>140</v>
      </c>
      <c r="E35" s="58">
        <f>'Bal Sheet'!J45</f>
        <v>63289</v>
      </c>
      <c r="F35" s="58"/>
      <c r="G35" s="58">
        <f>'Bal Sheet'!J52</f>
        <v>4481</v>
      </c>
      <c r="H35" s="58"/>
      <c r="I35" s="58">
        <f>'Bal Sheet'!J58</f>
        <v>-67757</v>
      </c>
      <c r="J35" s="18"/>
      <c r="K35" s="59">
        <f t="shared" ref="K35" si="3">SUM(E35:J35)</f>
        <v>13</v>
      </c>
      <c r="L35" s="18"/>
      <c r="M35" s="58">
        <v>61115</v>
      </c>
    </row>
    <row r="36" spans="1:13" ht="6" customHeight="1">
      <c r="E36" s="19"/>
      <c r="F36" s="18"/>
      <c r="G36" s="19"/>
      <c r="H36" s="18"/>
      <c r="I36" s="19"/>
      <c r="J36" s="18"/>
      <c r="K36" s="34"/>
      <c r="L36" s="18"/>
      <c r="M36" s="19"/>
    </row>
    <row r="37" spans="1:13" ht="6" customHeight="1">
      <c r="E37" s="18"/>
      <c r="F37" s="18"/>
      <c r="G37" s="18"/>
      <c r="H37" s="18"/>
      <c r="I37" s="18"/>
      <c r="J37" s="18"/>
      <c r="K37" s="23"/>
      <c r="L37" s="18"/>
      <c r="M37" s="18"/>
    </row>
    <row r="38" spans="1:13">
      <c r="A38" s="3" t="s">
        <v>141</v>
      </c>
      <c r="E38" s="59">
        <f>SUM(E33:E36)</f>
        <v>57291</v>
      </c>
      <c r="F38" s="59"/>
      <c r="G38" s="59">
        <f>SUM(G33:G36)</f>
        <v>6121</v>
      </c>
      <c r="H38" s="59"/>
      <c r="I38" s="59">
        <f>SUM(I33:I36)</f>
        <v>-39300</v>
      </c>
      <c r="J38" s="18"/>
      <c r="K38" s="59">
        <f>SUM(K33:K36)</f>
        <v>24112</v>
      </c>
      <c r="L38" s="18"/>
      <c r="M38" s="58">
        <f>SUM(M33:M36)</f>
        <v>13</v>
      </c>
    </row>
    <row r="39" spans="1:13" ht="6" customHeight="1" thickBot="1">
      <c r="E39" s="20"/>
      <c r="F39" s="18"/>
      <c r="G39" s="20"/>
      <c r="H39" s="18"/>
      <c r="I39" s="20"/>
      <c r="J39" s="18"/>
      <c r="K39" s="35"/>
      <c r="L39" s="18"/>
      <c r="M39" s="20"/>
    </row>
    <row r="40" spans="1:13" ht="6" customHeight="1" thickTop="1">
      <c r="E40" s="18"/>
      <c r="F40" s="18"/>
      <c r="G40" s="18"/>
      <c r="H40" s="18"/>
      <c r="I40" s="18"/>
      <c r="J40" s="18"/>
      <c r="K40" s="23"/>
      <c r="L40" s="18"/>
      <c r="M40" s="18"/>
    </row>
    <row r="45" spans="1:13">
      <c r="A45" s="2" t="s">
        <v>113</v>
      </c>
    </row>
  </sheetData>
  <mergeCells count="3">
    <mergeCell ref="I6:I7"/>
    <mergeCell ref="F6:H7"/>
    <mergeCell ref="D6:E7"/>
  </mergeCells>
  <pageMargins left="0.70866141732283472" right="0.31496062992125984" top="0.74803149606299213" bottom="0.74803149606299213" header="0.31496062992125984" footer="0.31496062992125984"/>
  <pageSetup paperSize="9" firstPageNumber="9" fitToWidth="0" fitToHeight="0" orientation="portrait" useFirstPageNumber="1" horizontalDpi="4294967293" verticalDpi="4294967293"/>
  <headerFooter>
    <oddFooter>&amp;L&amp;"Arial,Regular"&amp;8PCC of Burpham Church&amp;C&amp;"Arial,Regular"&amp;8Registered charity number: 1128817&amp;R&amp;"Arial,Regular"Page &amp;P</oddFooter>
  </headerFooter>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4"/>
  <sheetViews>
    <sheetView workbookViewId="0">
      <selection activeCell="A4" sqref="A4"/>
    </sheetView>
  </sheetViews>
  <sheetFormatPr baseColWidth="10" defaultColWidth="8.83203125" defaultRowHeight="14" x14ac:dyDescent="0"/>
  <cols>
    <col min="1" max="1" width="3.83203125" customWidth="1"/>
    <col min="2" max="2" width="14.33203125" customWidth="1"/>
    <col min="3" max="3" width="11.33203125" customWidth="1"/>
    <col min="5" max="5" width="4.6640625" customWidth="1"/>
    <col min="6" max="7" width="10.33203125" customWidth="1"/>
    <col min="8" max="8" width="2.6640625" customWidth="1"/>
    <col min="9" max="10" width="10.33203125" customWidth="1"/>
  </cols>
  <sheetData>
    <row r="1" spans="1:10" ht="15">
      <c r="A1" s="5" t="s">
        <v>0</v>
      </c>
      <c r="B1" s="2"/>
      <c r="C1" s="2"/>
      <c r="D1" s="2"/>
      <c r="E1" s="2"/>
      <c r="G1" s="2"/>
      <c r="H1" s="2"/>
      <c r="I1" s="2"/>
      <c r="J1" s="2"/>
    </row>
    <row r="2" spans="1:10" ht="17">
      <c r="A2" s="1" t="s">
        <v>84</v>
      </c>
      <c r="B2" s="2"/>
      <c r="C2" s="2"/>
      <c r="D2" s="2"/>
      <c r="E2" s="2"/>
      <c r="F2" s="2"/>
      <c r="G2" s="2"/>
      <c r="H2" s="2"/>
      <c r="I2" s="2"/>
      <c r="J2" s="2"/>
    </row>
    <row r="3" spans="1:10" ht="15">
      <c r="A3" s="11" t="s">
        <v>150</v>
      </c>
      <c r="B3" s="2"/>
      <c r="C3" s="2"/>
      <c r="D3" s="2"/>
      <c r="E3" s="2"/>
      <c r="F3" s="2"/>
      <c r="G3" s="2"/>
      <c r="H3" s="2"/>
      <c r="I3" s="2"/>
      <c r="J3" s="2"/>
    </row>
    <row r="4" spans="1:10" ht="6" customHeight="1">
      <c r="A4" s="1"/>
      <c r="B4" s="2"/>
      <c r="C4" s="2"/>
      <c r="D4" s="2"/>
      <c r="E4" s="2"/>
      <c r="F4" s="2"/>
      <c r="G4" s="2"/>
      <c r="H4" s="2"/>
      <c r="I4" s="2"/>
      <c r="J4" s="2"/>
    </row>
    <row r="5" spans="1:10">
      <c r="A5" s="2"/>
      <c r="B5" s="2"/>
      <c r="C5" s="2"/>
      <c r="D5" s="2"/>
      <c r="E5" s="2"/>
      <c r="F5" s="87">
        <f>SOCI!K7</f>
        <v>2017</v>
      </c>
      <c r="G5" s="87"/>
      <c r="H5" s="2"/>
      <c r="I5" s="87">
        <f>SOCI!M7</f>
        <v>2016</v>
      </c>
      <c r="J5" s="87"/>
    </row>
    <row r="6" spans="1:10">
      <c r="A6" s="2"/>
      <c r="B6" s="2"/>
      <c r="C6" s="2"/>
      <c r="D6" s="2"/>
      <c r="E6" s="61" t="s">
        <v>11</v>
      </c>
      <c r="F6" s="21" t="s">
        <v>16</v>
      </c>
      <c r="G6" s="21" t="s">
        <v>16</v>
      </c>
      <c r="H6" s="21"/>
      <c r="I6" s="21" t="s">
        <v>16</v>
      </c>
      <c r="J6" s="25" t="s">
        <v>16</v>
      </c>
    </row>
    <row r="7" spans="1:10" ht="6" customHeight="1">
      <c r="A7" s="2"/>
      <c r="B7" s="2"/>
      <c r="C7" s="2"/>
      <c r="D7" s="2"/>
      <c r="E7" s="61"/>
      <c r="F7" s="18"/>
      <c r="G7" s="18"/>
      <c r="H7" s="18"/>
      <c r="I7" s="18"/>
      <c r="J7" s="22"/>
    </row>
    <row r="8" spans="1:10">
      <c r="A8" s="2" t="s">
        <v>63</v>
      </c>
      <c r="B8" s="2"/>
      <c r="C8" s="2"/>
      <c r="D8" s="2"/>
      <c r="E8" s="61"/>
      <c r="F8" s="18"/>
      <c r="G8" s="18"/>
      <c r="H8" s="18"/>
      <c r="I8" s="18"/>
      <c r="J8" s="22"/>
    </row>
    <row r="9" spans="1:10">
      <c r="A9" s="2"/>
      <c r="B9" s="3" t="s">
        <v>91</v>
      </c>
      <c r="C9" s="2"/>
      <c r="D9" s="2"/>
      <c r="E9" s="61">
        <v>6</v>
      </c>
      <c r="F9" s="18"/>
      <c r="G9" s="58">
        <f>'Notes bal sht'!K28</f>
        <v>19996</v>
      </c>
      <c r="H9" s="18"/>
      <c r="I9" s="18"/>
      <c r="J9" s="58">
        <f>'Notes bal sht'!K31</f>
        <v>20008</v>
      </c>
    </row>
    <row r="10" spans="1:10" ht="6" customHeight="1">
      <c r="A10" s="2"/>
      <c r="B10" s="2"/>
      <c r="C10" s="2"/>
      <c r="D10" s="2"/>
      <c r="E10" s="61"/>
      <c r="F10" s="18"/>
      <c r="G10" s="18"/>
      <c r="H10" s="18"/>
      <c r="I10" s="18"/>
      <c r="J10" s="22"/>
    </row>
    <row r="11" spans="1:10">
      <c r="A11" s="2" t="s">
        <v>65</v>
      </c>
      <c r="B11" s="2"/>
      <c r="C11" s="2"/>
      <c r="D11" s="2"/>
      <c r="E11" s="61"/>
      <c r="F11" s="18"/>
      <c r="G11" s="18"/>
      <c r="H11" s="18"/>
      <c r="I11" s="18"/>
      <c r="J11" s="22"/>
    </row>
    <row r="12" spans="1:10">
      <c r="A12" s="2"/>
      <c r="B12" s="3" t="s">
        <v>143</v>
      </c>
      <c r="C12" s="2"/>
      <c r="D12" s="2"/>
      <c r="E12" s="61"/>
      <c r="F12" s="58">
        <f>95977+31424</f>
        <v>127401</v>
      </c>
      <c r="G12" s="2"/>
      <c r="H12" s="18"/>
      <c r="I12" s="58">
        <v>95977</v>
      </c>
    </row>
    <row r="13" spans="1:10" s="78" customFormat="1" hidden="1">
      <c r="A13" s="73"/>
      <c r="B13" s="74"/>
      <c r="C13" s="73" t="s">
        <v>67</v>
      </c>
      <c r="D13" s="73"/>
      <c r="E13" s="75"/>
      <c r="F13" s="76"/>
      <c r="G13" s="73"/>
      <c r="H13" s="77"/>
      <c r="I13" s="76">
        <v>0</v>
      </c>
    </row>
    <row r="14" spans="1:10">
      <c r="A14" s="2"/>
      <c r="B14" s="3" t="s">
        <v>130</v>
      </c>
      <c r="C14" s="2"/>
      <c r="D14" s="2"/>
      <c r="E14" s="61"/>
      <c r="F14" s="58">
        <v>41868</v>
      </c>
      <c r="G14" s="18"/>
      <c r="H14" s="18"/>
      <c r="I14" s="58">
        <v>41740</v>
      </c>
    </row>
    <row r="15" spans="1:10" s="78" customFormat="1" hidden="1">
      <c r="A15" s="73"/>
      <c r="B15" s="74"/>
      <c r="C15" s="73" t="s">
        <v>68</v>
      </c>
      <c r="D15" s="73"/>
      <c r="E15" s="75"/>
      <c r="F15" s="76">
        <v>1671</v>
      </c>
      <c r="G15" s="77"/>
      <c r="H15" s="77"/>
      <c r="I15" s="76">
        <v>4083</v>
      </c>
    </row>
    <row r="16" spans="1:10" s="78" customFormat="1" hidden="1">
      <c r="A16" s="73"/>
      <c r="B16" s="74"/>
      <c r="C16" s="73" t="s">
        <v>69</v>
      </c>
      <c r="D16" s="73"/>
      <c r="E16" s="75"/>
      <c r="F16" s="76">
        <v>560</v>
      </c>
      <c r="G16" s="77"/>
      <c r="H16" s="77"/>
      <c r="I16" s="76">
        <v>344</v>
      </c>
    </row>
    <row r="17" spans="1:10" s="78" customFormat="1" hidden="1">
      <c r="A17" s="73"/>
      <c r="B17" s="74"/>
      <c r="C17" s="73" t="s">
        <v>70</v>
      </c>
      <c r="D17" s="73"/>
      <c r="E17" s="75"/>
      <c r="F17" s="76">
        <v>3423</v>
      </c>
      <c r="G17" s="77"/>
      <c r="H17" s="77"/>
      <c r="I17" s="76">
        <v>2092</v>
      </c>
    </row>
    <row r="18" spans="1:10" s="78" customFormat="1" hidden="1">
      <c r="A18" s="73"/>
      <c r="B18" s="74"/>
      <c r="C18" s="79" t="s">
        <v>123</v>
      </c>
      <c r="D18" s="73"/>
      <c r="E18" s="75"/>
      <c r="F18" s="76">
        <v>306</v>
      </c>
      <c r="G18" s="77"/>
      <c r="H18" s="77"/>
      <c r="I18" s="76">
        <v>306</v>
      </c>
    </row>
    <row r="19" spans="1:10">
      <c r="A19" s="2"/>
      <c r="B19" s="3" t="s">
        <v>124</v>
      </c>
      <c r="D19" s="2"/>
      <c r="E19" s="61"/>
      <c r="F19" s="58">
        <f>SUM(F15:F18)</f>
        <v>5960</v>
      </c>
      <c r="G19" s="18"/>
      <c r="H19" s="18"/>
      <c r="I19" s="58">
        <f>SUM(I15:I18)</f>
        <v>6825</v>
      </c>
    </row>
    <row r="20" spans="1:10" ht="6" customHeight="1">
      <c r="A20" s="2"/>
      <c r="B20" s="2"/>
      <c r="C20" s="2"/>
      <c r="D20" s="2"/>
      <c r="E20" s="61"/>
      <c r="F20" s="19"/>
      <c r="H20" s="18"/>
      <c r="I20" s="26"/>
    </row>
    <row r="21" spans="1:10" ht="6" customHeight="1">
      <c r="A21" s="2"/>
      <c r="B21" s="2"/>
      <c r="C21" s="2"/>
      <c r="D21" s="2"/>
      <c r="E21" s="61"/>
      <c r="F21" s="18"/>
      <c r="G21" s="18"/>
      <c r="H21" s="18"/>
      <c r="I21" s="18"/>
      <c r="J21" s="22"/>
    </row>
    <row r="22" spans="1:10" s="67" customFormat="1">
      <c r="A22" s="3"/>
      <c r="B22" s="3" t="s">
        <v>119</v>
      </c>
      <c r="C22" s="3"/>
      <c r="D22" s="3"/>
      <c r="E22" s="60"/>
      <c r="F22" s="59">
        <f>F12+F14+F19</f>
        <v>175229</v>
      </c>
      <c r="H22" s="23"/>
      <c r="I22" s="59">
        <f>I12+I14+I19</f>
        <v>144542</v>
      </c>
    </row>
    <row r="23" spans="1:10" ht="6" customHeight="1">
      <c r="A23" s="2"/>
      <c r="B23" s="2"/>
      <c r="C23" s="2"/>
      <c r="D23" s="2"/>
      <c r="E23" s="61"/>
      <c r="F23" s="19"/>
      <c r="G23" s="70"/>
      <c r="H23" s="70"/>
      <c r="I23" s="19"/>
      <c r="J23" s="22"/>
    </row>
    <row r="24" spans="1:10" ht="6" customHeight="1">
      <c r="A24" s="2"/>
      <c r="B24" s="2"/>
      <c r="C24" s="2"/>
      <c r="D24" s="2"/>
      <c r="E24" s="61"/>
      <c r="F24" s="70"/>
      <c r="G24" s="70"/>
      <c r="H24" s="70"/>
      <c r="I24" s="70"/>
      <c r="J24" s="22"/>
    </row>
    <row r="25" spans="1:10">
      <c r="A25" s="2" t="s">
        <v>71</v>
      </c>
      <c r="B25" s="2"/>
      <c r="C25" s="2"/>
      <c r="D25" s="2"/>
      <c r="E25" s="61"/>
      <c r="F25" s="18"/>
      <c r="G25" s="18"/>
      <c r="H25" s="18"/>
      <c r="I25" s="18"/>
      <c r="J25" s="22"/>
    </row>
    <row r="26" spans="1:10">
      <c r="A26" s="2"/>
      <c r="B26" s="3" t="s">
        <v>72</v>
      </c>
      <c r="C26" s="2"/>
      <c r="D26" s="2"/>
      <c r="E26" s="61"/>
      <c r="F26" s="18"/>
      <c r="G26" s="18"/>
      <c r="H26" s="18"/>
      <c r="I26" s="18"/>
      <c r="J26" s="22"/>
    </row>
    <row r="27" spans="1:10">
      <c r="A27" s="2"/>
      <c r="B27" s="2" t="s">
        <v>73</v>
      </c>
      <c r="D27" s="2"/>
      <c r="E27" s="61"/>
      <c r="F27" s="58">
        <f>-57207-309</f>
        <v>-57516</v>
      </c>
      <c r="G27" s="18"/>
      <c r="H27" s="18"/>
      <c r="I27" s="58">
        <v>-35920</v>
      </c>
    </row>
    <row r="28" spans="1:10">
      <c r="A28" s="2"/>
      <c r="B28" s="71" t="s">
        <v>144</v>
      </c>
      <c r="D28" s="2"/>
      <c r="E28" s="61"/>
      <c r="F28" s="58">
        <v>-83847</v>
      </c>
      <c r="G28" s="18"/>
      <c r="H28" s="18"/>
      <c r="I28" s="58">
        <v>-79617</v>
      </c>
    </row>
    <row r="29" spans="1:10">
      <c r="A29" s="2"/>
      <c r="B29" s="71" t="s">
        <v>145</v>
      </c>
      <c r="D29" s="2"/>
      <c r="F29" s="58">
        <f>-103097-F28</f>
        <v>-19250</v>
      </c>
      <c r="G29" s="18"/>
      <c r="H29" s="18"/>
      <c r="I29" s="58">
        <f>-102867-I28</f>
        <v>-23250</v>
      </c>
    </row>
    <row r="30" spans="1:10" ht="6" customHeight="1">
      <c r="A30" s="2"/>
      <c r="B30" s="2"/>
      <c r="C30" s="2"/>
      <c r="D30" s="2"/>
      <c r="E30" s="61"/>
      <c r="F30" s="19"/>
      <c r="G30" s="18"/>
      <c r="H30" s="18"/>
      <c r="I30" s="26"/>
    </row>
    <row r="31" spans="1:10" ht="3" customHeight="1">
      <c r="A31" s="2"/>
      <c r="B31" s="2"/>
      <c r="C31" s="2"/>
      <c r="D31" s="2"/>
      <c r="E31" s="61"/>
      <c r="F31" s="18"/>
      <c r="G31" s="18"/>
      <c r="H31" s="18"/>
      <c r="I31" s="18"/>
      <c r="J31" s="22"/>
    </row>
    <row r="32" spans="1:10">
      <c r="A32" s="2"/>
      <c r="B32" s="2" t="s">
        <v>81</v>
      </c>
      <c r="C32" s="2"/>
      <c r="D32" s="2"/>
      <c r="E32" s="61"/>
      <c r="F32" s="59">
        <f>SUM(F26:F30)</f>
        <v>-160613</v>
      </c>
      <c r="H32" s="18"/>
      <c r="I32" s="59">
        <f>SUM(I27:I30)</f>
        <v>-138787</v>
      </c>
    </row>
    <row r="33" spans="1:14" ht="6" customHeight="1">
      <c r="A33" s="2"/>
      <c r="B33" s="2"/>
      <c r="C33" s="2"/>
      <c r="D33" s="2"/>
      <c r="E33" s="61"/>
      <c r="F33" s="19"/>
      <c r="H33" s="18"/>
      <c r="I33" s="26"/>
    </row>
    <row r="34" spans="1:14" ht="6" customHeight="1">
      <c r="A34" s="2"/>
      <c r="B34" s="2"/>
      <c r="C34" s="2"/>
      <c r="D34" s="2"/>
      <c r="E34" s="61"/>
      <c r="F34" s="18"/>
      <c r="G34" s="18"/>
      <c r="H34" s="18"/>
      <c r="I34" s="18"/>
      <c r="J34" s="22"/>
    </row>
    <row r="35" spans="1:14">
      <c r="A35" s="2" t="s">
        <v>74</v>
      </c>
      <c r="B35" s="2"/>
      <c r="C35" s="2"/>
      <c r="D35" s="2"/>
      <c r="E35" s="61"/>
      <c r="F35" s="18"/>
      <c r="G35" s="58">
        <f>F22+F32</f>
        <v>14616</v>
      </c>
      <c r="H35" s="18"/>
      <c r="I35" s="18"/>
      <c r="J35" s="58">
        <f>I22+I32</f>
        <v>5755</v>
      </c>
    </row>
    <row r="36" spans="1:14" ht="6" customHeight="1">
      <c r="A36" s="2"/>
      <c r="B36" s="2"/>
      <c r="C36" s="2"/>
      <c r="D36" s="2"/>
      <c r="E36" s="61"/>
      <c r="F36" s="18"/>
      <c r="G36" s="58"/>
      <c r="H36" s="18"/>
      <c r="I36" s="18"/>
      <c r="J36" s="58"/>
    </row>
    <row r="37" spans="1:14">
      <c r="A37" s="2" t="s">
        <v>82</v>
      </c>
      <c r="B37" s="2"/>
      <c r="C37" s="2"/>
      <c r="D37" s="2"/>
      <c r="E37" s="61">
        <v>7</v>
      </c>
      <c r="F37" s="18"/>
      <c r="G37" s="58">
        <v>-10500</v>
      </c>
      <c r="H37" s="18"/>
      <c r="I37" s="18"/>
      <c r="J37" s="58">
        <v>-25750</v>
      </c>
    </row>
    <row r="38" spans="1:14" ht="6" customHeight="1">
      <c r="A38" s="2"/>
      <c r="B38" s="2"/>
      <c r="C38" s="2"/>
      <c r="D38" s="2"/>
      <c r="E38" s="61"/>
      <c r="F38" s="18"/>
      <c r="G38" s="19"/>
      <c r="H38" s="18"/>
      <c r="I38" s="18"/>
      <c r="J38" s="26"/>
    </row>
    <row r="39" spans="1:14" ht="6" customHeight="1">
      <c r="A39" s="2"/>
      <c r="B39" s="2"/>
      <c r="C39" s="2"/>
      <c r="D39" s="2"/>
      <c r="E39" s="61"/>
      <c r="F39" s="18"/>
      <c r="G39" s="18"/>
      <c r="H39" s="18"/>
      <c r="I39" s="18"/>
      <c r="J39" s="22"/>
    </row>
    <row r="40" spans="1:14">
      <c r="A40" s="3" t="s">
        <v>75</v>
      </c>
      <c r="B40" s="3"/>
      <c r="C40" s="3"/>
      <c r="D40" s="3"/>
      <c r="E40" s="54"/>
      <c r="F40" s="23"/>
      <c r="G40" s="59">
        <f>G9+G35+G37</f>
        <v>24112</v>
      </c>
      <c r="H40" s="23"/>
      <c r="I40" s="23"/>
      <c r="J40" s="59">
        <f>J9+J35+J37</f>
        <v>13</v>
      </c>
      <c r="N40" s="36"/>
    </row>
    <row r="41" spans="1:14" ht="6" customHeight="1" thickBot="1">
      <c r="A41" s="2"/>
      <c r="B41" s="2"/>
      <c r="C41" s="2"/>
      <c r="D41" s="2"/>
      <c r="E41" s="61"/>
      <c r="F41" s="18"/>
      <c r="G41" s="20"/>
      <c r="H41" s="18"/>
      <c r="I41" s="18"/>
      <c r="J41" s="27"/>
    </row>
    <row r="42" spans="1:14" ht="15" thickTop="1">
      <c r="A42" s="2"/>
      <c r="B42" s="2"/>
      <c r="C42" s="2"/>
      <c r="D42" s="2"/>
      <c r="E42" s="61"/>
      <c r="F42" s="18"/>
      <c r="G42" s="18"/>
      <c r="H42" s="18"/>
      <c r="I42" s="18"/>
      <c r="J42" s="22"/>
    </row>
    <row r="43" spans="1:14">
      <c r="A43" s="3" t="s">
        <v>76</v>
      </c>
      <c r="B43" s="2"/>
      <c r="C43" s="2"/>
      <c r="D43" s="2"/>
      <c r="E43" s="61"/>
      <c r="F43" s="18"/>
      <c r="G43" s="18"/>
      <c r="H43" s="18"/>
      <c r="I43" s="18"/>
      <c r="J43" s="22"/>
    </row>
    <row r="44" spans="1:14">
      <c r="A44" s="2" t="s">
        <v>12</v>
      </c>
      <c r="B44" s="2"/>
      <c r="C44" s="2"/>
      <c r="D44" s="2"/>
      <c r="E44" s="61"/>
      <c r="F44" s="18"/>
      <c r="G44" s="18"/>
      <c r="H44" s="18"/>
      <c r="I44" s="18"/>
      <c r="J44" s="22"/>
    </row>
    <row r="45" spans="1:14">
      <c r="A45" s="2"/>
      <c r="B45" s="2" t="s">
        <v>77</v>
      </c>
      <c r="C45" s="2"/>
      <c r="D45" s="2"/>
      <c r="E45" s="61">
        <v>9</v>
      </c>
      <c r="F45" s="58"/>
      <c r="G45" s="58">
        <f>SOCI!E38</f>
        <v>57291</v>
      </c>
      <c r="H45" s="58"/>
      <c r="I45" s="58"/>
      <c r="J45" s="58">
        <v>63289</v>
      </c>
    </row>
    <row r="46" spans="1:14" ht="6" customHeight="1">
      <c r="A46" s="2"/>
      <c r="B46" s="2"/>
      <c r="C46" s="2"/>
      <c r="D46" s="2"/>
      <c r="E46" s="61"/>
      <c r="F46" s="58"/>
      <c r="G46" s="58"/>
      <c r="H46" s="58"/>
      <c r="I46" s="58"/>
      <c r="J46" s="58"/>
    </row>
    <row r="47" spans="1:14">
      <c r="A47" s="2" t="s">
        <v>13</v>
      </c>
      <c r="B47" s="2"/>
      <c r="C47" s="2"/>
      <c r="D47" s="2"/>
      <c r="E47" s="61"/>
      <c r="F47" s="58"/>
      <c r="G47" s="58"/>
      <c r="H47" s="58"/>
      <c r="I47" s="58"/>
      <c r="J47" s="58"/>
    </row>
    <row r="48" spans="1:14">
      <c r="A48" s="2"/>
      <c r="B48" s="2" t="s">
        <v>89</v>
      </c>
      <c r="C48" s="2"/>
      <c r="D48" s="2"/>
      <c r="E48" s="61" t="s">
        <v>110</v>
      </c>
      <c r="F48" s="58">
        <f>'Notes bal sht'!I88</f>
        <v>2698</v>
      </c>
      <c r="G48" s="58"/>
      <c r="H48" s="58"/>
      <c r="I48" s="58">
        <v>2389</v>
      </c>
      <c r="J48" s="58"/>
    </row>
    <row r="49" spans="1:10" ht="18.75" customHeight="1">
      <c r="A49" s="2"/>
      <c r="B49" s="2" t="s">
        <v>108</v>
      </c>
      <c r="C49" s="2"/>
      <c r="D49" s="2"/>
      <c r="E49" s="61" t="s">
        <v>110</v>
      </c>
      <c r="F49" s="58">
        <f>'Notes bal sht'!G88</f>
        <v>3423</v>
      </c>
      <c r="G49" s="58"/>
      <c r="H49" s="58"/>
      <c r="I49" s="58">
        <v>2092</v>
      </c>
      <c r="J49" s="58"/>
    </row>
    <row r="50" spans="1:10" ht="6" customHeight="1">
      <c r="A50" s="2"/>
      <c r="B50" s="2"/>
      <c r="C50" s="2"/>
      <c r="D50" s="2"/>
      <c r="E50" s="61"/>
      <c r="F50" s="19"/>
      <c r="G50" s="18"/>
      <c r="H50" s="18"/>
      <c r="I50" s="26"/>
    </row>
    <row r="51" spans="1:10" ht="3" customHeight="1">
      <c r="A51" s="2"/>
      <c r="B51" s="2"/>
      <c r="C51" s="2"/>
      <c r="D51" s="2"/>
      <c r="E51" s="61"/>
      <c r="F51" s="18"/>
      <c r="G51" s="18"/>
      <c r="H51" s="18"/>
      <c r="I51" s="18"/>
      <c r="J51" s="22"/>
    </row>
    <row r="52" spans="1:10">
      <c r="A52" s="2"/>
      <c r="B52" s="2"/>
      <c r="C52" s="2"/>
      <c r="D52" s="2"/>
      <c r="E52" s="61">
        <v>9</v>
      </c>
      <c r="F52" s="58"/>
      <c r="G52" s="58">
        <f>SUM(F44:F50)</f>
        <v>6121</v>
      </c>
      <c r="H52" s="58"/>
      <c r="I52" s="58"/>
      <c r="J52" s="58">
        <f>SUM(I45:I50)</f>
        <v>4481</v>
      </c>
    </row>
    <row r="53" spans="1:10">
      <c r="A53" s="2" t="s">
        <v>14</v>
      </c>
      <c r="B53" s="2"/>
      <c r="C53" s="2"/>
      <c r="D53" s="2"/>
      <c r="E53" s="61"/>
      <c r="F53" s="58"/>
      <c r="G53" s="58"/>
      <c r="H53" s="58"/>
      <c r="I53" s="58"/>
      <c r="J53" s="58"/>
    </row>
    <row r="54" spans="1:10">
      <c r="A54" s="2"/>
      <c r="B54" s="2" t="s">
        <v>78</v>
      </c>
      <c r="C54" s="2"/>
      <c r="D54" s="2"/>
      <c r="E54" s="61" t="s">
        <v>109</v>
      </c>
      <c r="F54" s="58">
        <f>SOCI!I38-F55</f>
        <v>-39300</v>
      </c>
      <c r="G54" s="58"/>
      <c r="H54" s="58"/>
      <c r="I54" s="58">
        <v>-69113</v>
      </c>
      <c r="J54" s="58"/>
    </row>
    <row r="55" spans="1:10">
      <c r="A55" s="2"/>
      <c r="B55" s="2" t="s">
        <v>79</v>
      </c>
      <c r="C55" s="2"/>
      <c r="D55" s="2"/>
      <c r="E55" s="61" t="s">
        <v>109</v>
      </c>
      <c r="F55" s="58"/>
      <c r="G55" s="58"/>
      <c r="H55" s="58"/>
      <c r="I55" s="58">
        <v>1356</v>
      </c>
      <c r="J55" s="58"/>
    </row>
    <row r="56" spans="1:10" ht="6" customHeight="1">
      <c r="A56" s="2"/>
      <c r="B56" s="2"/>
      <c r="C56" s="2"/>
      <c r="D56" s="2"/>
      <c r="E56" s="61"/>
      <c r="F56" s="30"/>
      <c r="G56" s="16"/>
      <c r="H56" s="16"/>
      <c r="I56" s="31"/>
      <c r="J56" s="29"/>
    </row>
    <row r="57" spans="1:10" ht="3" customHeight="1">
      <c r="A57" s="2"/>
      <c r="B57" s="2"/>
      <c r="C57" s="2"/>
      <c r="D57" s="2"/>
      <c r="E57" s="61"/>
      <c r="F57" s="16"/>
      <c r="G57" s="16"/>
      <c r="H57" s="16"/>
      <c r="I57" s="16"/>
      <c r="J57" s="28"/>
    </row>
    <row r="58" spans="1:10">
      <c r="A58" s="2"/>
      <c r="B58" s="2"/>
      <c r="C58" s="2"/>
      <c r="D58" s="2"/>
      <c r="E58" s="61">
        <v>9</v>
      </c>
      <c r="F58" s="16"/>
      <c r="G58" s="58">
        <f>SUM(F53:F56)</f>
        <v>-39300</v>
      </c>
      <c r="H58" s="58"/>
      <c r="I58" s="58"/>
      <c r="J58" s="58">
        <f>SUM(I54:I56)</f>
        <v>-67757</v>
      </c>
    </row>
    <row r="59" spans="1:10" ht="6" customHeight="1">
      <c r="A59" s="2"/>
      <c r="B59" s="2"/>
      <c r="C59" s="2"/>
      <c r="D59" s="2"/>
      <c r="E59" s="61"/>
      <c r="F59" s="18"/>
      <c r="G59" s="19"/>
      <c r="H59" s="18"/>
      <c r="I59" s="18"/>
      <c r="J59" s="26"/>
    </row>
    <row r="60" spans="1:10" ht="6" customHeight="1">
      <c r="A60" s="2"/>
      <c r="B60" s="2"/>
      <c r="C60" s="2"/>
      <c r="D60" s="2"/>
      <c r="E60" s="61"/>
      <c r="F60" s="18"/>
      <c r="G60" s="18"/>
      <c r="H60" s="18"/>
      <c r="I60" s="18"/>
      <c r="J60" s="22"/>
    </row>
    <row r="61" spans="1:10">
      <c r="A61" s="3"/>
      <c r="B61" s="3"/>
      <c r="C61" s="3"/>
      <c r="D61" s="3"/>
      <c r="E61" s="54"/>
      <c r="F61" s="23"/>
      <c r="G61" s="59">
        <f>SUM(G45:G59)</f>
        <v>24112</v>
      </c>
      <c r="H61" s="23"/>
      <c r="I61" s="23"/>
      <c r="J61" s="59">
        <f>SUM(J45:J59)</f>
        <v>13</v>
      </c>
    </row>
    <row r="62" spans="1:10" ht="6" customHeight="1" thickBot="1">
      <c r="A62" s="2"/>
      <c r="B62" s="2"/>
      <c r="C62" s="2"/>
      <c r="D62" s="2"/>
      <c r="E62" s="61"/>
      <c r="F62" s="18"/>
      <c r="G62" s="20"/>
      <c r="H62" s="18"/>
      <c r="I62" s="18"/>
      <c r="J62" s="27"/>
    </row>
    <row r="63" spans="1:10" ht="15" thickTop="1">
      <c r="A63" s="2"/>
      <c r="B63" s="2"/>
      <c r="C63" s="2"/>
      <c r="D63" s="2"/>
      <c r="E63" s="2"/>
      <c r="F63" s="18"/>
      <c r="G63" s="18"/>
      <c r="H63" s="18"/>
      <c r="I63" s="18"/>
      <c r="J63" s="18"/>
    </row>
    <row r="64" spans="1:10">
      <c r="A64" s="2" t="s">
        <v>113</v>
      </c>
      <c r="B64" s="2"/>
      <c r="C64" s="2"/>
      <c r="D64" s="2"/>
      <c r="E64" s="2"/>
      <c r="F64" s="18"/>
      <c r="G64" s="24"/>
      <c r="H64" s="18"/>
      <c r="I64" s="18"/>
      <c r="J64" s="2"/>
    </row>
  </sheetData>
  <mergeCells count="2">
    <mergeCell ref="F5:G5"/>
    <mergeCell ref="I5:J5"/>
  </mergeCells>
  <pageMargins left="0.70866141732283472" right="0.31496062992125984" top="0.74803149606299213" bottom="0.74803149606299213" header="0.31496062992125984" footer="0.31496062992125984"/>
  <pageSetup paperSize="9" firstPageNumber="10" fitToWidth="0" fitToHeight="0" orientation="portrait" useFirstPageNumber="1"/>
  <headerFooter>
    <oddFooter>&amp;L&amp;"Arial,Regular"&amp;8PCC of Burpham Church&amp;C&amp;"Arial,Regular"&amp;8Registered charity number: 1128817&amp;R&amp;"Arial,Regular"Page &amp;P</oddFooter>
  </headerFooter>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2"/>
  <sheetViews>
    <sheetView topLeftCell="A16" workbookViewId="0">
      <selection activeCell="M35" sqref="M35"/>
    </sheetView>
  </sheetViews>
  <sheetFormatPr baseColWidth="10" defaultColWidth="9.1640625" defaultRowHeight="13" x14ac:dyDescent="0"/>
  <cols>
    <col min="1" max="1" width="3.5" style="9" customWidth="1"/>
    <col min="2" max="2" width="15.5" style="9" customWidth="1"/>
    <col min="3" max="3" width="14.6640625" style="9" customWidth="1"/>
    <col min="4" max="4" width="0.83203125" style="9" customWidth="1"/>
    <col min="5" max="5" width="11.1640625" style="9" customWidth="1"/>
    <col min="6" max="6" width="0.83203125" style="9" customWidth="1"/>
    <col min="7" max="7" width="10.6640625" style="9" customWidth="1"/>
    <col min="8" max="8" width="0.83203125" style="9" customWidth="1"/>
    <col min="9" max="9" width="10.6640625" style="9" customWidth="1"/>
    <col min="10" max="10" width="0.83203125" style="9" customWidth="1"/>
    <col min="11" max="11" width="10.6640625" style="10" customWidth="1"/>
    <col min="12" max="12" width="0.83203125" style="9" customWidth="1"/>
    <col min="13" max="13" width="10.6640625" style="9" customWidth="1"/>
    <col min="14" max="16384" width="9.1640625" style="9"/>
  </cols>
  <sheetData>
    <row r="1" spans="1:13" ht="17">
      <c r="A1" s="8" t="s">
        <v>0</v>
      </c>
    </row>
    <row r="2" spans="1:13" ht="17">
      <c r="A2" s="8" t="s">
        <v>83</v>
      </c>
    </row>
    <row r="3" spans="1:13">
      <c r="A3" s="10" t="str">
        <f>SOCI!A3</f>
        <v>For the Year Ended 31 December 2017</v>
      </c>
    </row>
    <row r="5" spans="1:13" ht="15">
      <c r="A5" s="55">
        <v>2</v>
      </c>
      <c r="B5" s="11" t="s">
        <v>7</v>
      </c>
      <c r="C5" s="11"/>
    </row>
    <row r="6" spans="1:13" ht="15">
      <c r="A6" s="11"/>
      <c r="B6" s="11"/>
      <c r="C6" s="11"/>
    </row>
    <row r="7" spans="1:13" ht="15" customHeight="1">
      <c r="D7" s="88" t="s">
        <v>12</v>
      </c>
      <c r="E7" s="88"/>
      <c r="F7" s="88" t="s">
        <v>13</v>
      </c>
      <c r="G7" s="88"/>
      <c r="H7" s="88"/>
      <c r="I7" s="88" t="s">
        <v>14</v>
      </c>
      <c r="J7" s="12"/>
      <c r="K7" s="13" t="s">
        <v>15</v>
      </c>
      <c r="L7" s="12"/>
      <c r="M7" s="12" t="s">
        <v>15</v>
      </c>
    </row>
    <row r="8" spans="1:13">
      <c r="D8" s="88"/>
      <c r="E8" s="88"/>
      <c r="F8" s="88"/>
      <c r="G8" s="88"/>
      <c r="H8" s="88"/>
      <c r="I8" s="88"/>
      <c r="J8" s="12"/>
      <c r="K8" s="13">
        <f>SOCI!K7</f>
        <v>2017</v>
      </c>
      <c r="L8" s="12"/>
      <c r="M8" s="12">
        <f>SOCI!M7</f>
        <v>2016</v>
      </c>
    </row>
    <row r="9" spans="1:13">
      <c r="E9" s="12" t="s">
        <v>16</v>
      </c>
      <c r="F9" s="12"/>
      <c r="G9" s="12" t="s">
        <v>16</v>
      </c>
      <c r="H9" s="12"/>
      <c r="I9" s="12" t="s">
        <v>16</v>
      </c>
      <c r="J9" s="12"/>
      <c r="K9" s="13" t="s">
        <v>16</v>
      </c>
      <c r="L9" s="12"/>
      <c r="M9" s="12" t="s">
        <v>16</v>
      </c>
    </row>
    <row r="11" spans="1:13" ht="20" customHeight="1">
      <c r="A11" s="63" t="s">
        <v>17</v>
      </c>
      <c r="B11" s="10" t="s">
        <v>1</v>
      </c>
      <c r="C11" s="10"/>
      <c r="E11" s="16"/>
      <c r="F11" s="16"/>
      <c r="G11" s="16"/>
      <c r="H11" s="16"/>
      <c r="I11" s="16"/>
      <c r="J11" s="16"/>
      <c r="K11" s="32"/>
      <c r="L11" s="16"/>
      <c r="M11" s="16"/>
    </row>
    <row r="12" spans="1:13" ht="20" customHeight="1">
      <c r="A12" s="56"/>
      <c r="B12" s="9" t="s">
        <v>2</v>
      </c>
      <c r="C12" s="9" t="s">
        <v>29</v>
      </c>
      <c r="E12" s="58">
        <v>77608</v>
      </c>
      <c r="F12" s="58"/>
      <c r="G12" s="58">
        <v>0</v>
      </c>
      <c r="H12" s="58"/>
      <c r="I12" s="58">
        <v>7100</v>
      </c>
      <c r="J12" s="16"/>
      <c r="K12" s="59">
        <f>SUM(E12:J12)</f>
        <v>84708</v>
      </c>
      <c r="L12" s="16"/>
      <c r="M12" s="58">
        <v>95521</v>
      </c>
    </row>
    <row r="13" spans="1:13" ht="20" customHeight="1">
      <c r="A13" s="56"/>
      <c r="C13" s="9" t="s">
        <v>30</v>
      </c>
      <c r="E13" s="58">
        <v>18577</v>
      </c>
      <c r="F13" s="58"/>
      <c r="G13" s="58">
        <v>0</v>
      </c>
      <c r="H13" s="58"/>
      <c r="I13" s="58">
        <v>1775</v>
      </c>
      <c r="J13" s="16"/>
      <c r="K13" s="59">
        <f t="shared" ref="K13:K18" si="0">SUM(E13:J13)</f>
        <v>20352</v>
      </c>
      <c r="L13" s="16"/>
      <c r="M13" s="58">
        <v>22580</v>
      </c>
    </row>
    <row r="14" spans="1:13" ht="20" customHeight="1">
      <c r="A14" s="56"/>
      <c r="C14" s="9" t="s">
        <v>31</v>
      </c>
      <c r="E14" s="58">
        <v>0</v>
      </c>
      <c r="F14" s="58"/>
      <c r="G14" s="58">
        <v>0</v>
      </c>
      <c r="H14" s="58"/>
      <c r="I14" s="58">
        <v>0</v>
      </c>
      <c r="J14" s="16"/>
      <c r="K14" s="59">
        <f t="shared" si="0"/>
        <v>0</v>
      </c>
      <c r="L14" s="16"/>
      <c r="M14" s="58">
        <v>0</v>
      </c>
    </row>
    <row r="15" spans="1:13" ht="20" customHeight="1">
      <c r="A15" s="56"/>
      <c r="B15" s="9" t="s">
        <v>32</v>
      </c>
      <c r="E15" s="58">
        <v>3646</v>
      </c>
      <c r="F15" s="58"/>
      <c r="G15" s="58">
        <v>0</v>
      </c>
      <c r="H15" s="58"/>
      <c r="I15" s="58">
        <v>0</v>
      </c>
      <c r="J15" s="16"/>
      <c r="K15" s="59">
        <f t="shared" si="0"/>
        <v>3646</v>
      </c>
      <c r="L15" s="16"/>
      <c r="M15" s="58">
        <v>5071</v>
      </c>
    </row>
    <row r="16" spans="1:13" ht="20" customHeight="1">
      <c r="A16" s="56"/>
      <c r="B16" s="9" t="s">
        <v>3</v>
      </c>
      <c r="C16" s="9" t="s">
        <v>56</v>
      </c>
      <c r="E16" s="58">
        <v>19407</v>
      </c>
      <c r="F16" s="58"/>
      <c r="G16" s="58">
        <v>10930</v>
      </c>
      <c r="H16" s="58"/>
      <c r="I16" s="58">
        <v>24090</v>
      </c>
      <c r="J16" s="16"/>
      <c r="K16" s="59">
        <f t="shared" si="0"/>
        <v>54427</v>
      </c>
      <c r="L16" s="16"/>
      <c r="M16" s="58">
        <v>57380</v>
      </c>
    </row>
    <row r="17" spans="1:13" ht="20" customHeight="1">
      <c r="A17" s="56"/>
      <c r="C17" s="9" t="s">
        <v>30</v>
      </c>
      <c r="E17" s="58">
        <v>3852</v>
      </c>
      <c r="F17" s="58"/>
      <c r="G17" s="58">
        <v>1554</v>
      </c>
      <c r="H17" s="58"/>
      <c r="I17" s="58">
        <v>4966</v>
      </c>
      <c r="J17" s="16"/>
      <c r="K17" s="59">
        <f t="shared" si="0"/>
        <v>10372</v>
      </c>
      <c r="L17" s="16"/>
      <c r="M17" s="58">
        <v>13616</v>
      </c>
    </row>
    <row r="18" spans="1:13" ht="20" customHeight="1">
      <c r="A18" s="56"/>
      <c r="B18" s="9" t="s">
        <v>4</v>
      </c>
      <c r="E18" s="58">
        <v>0</v>
      </c>
      <c r="F18" s="58"/>
      <c r="G18" s="58">
        <v>0</v>
      </c>
      <c r="H18" s="58"/>
      <c r="I18" s="58">
        <v>0</v>
      </c>
      <c r="J18" s="16"/>
      <c r="K18" s="59">
        <f t="shared" si="0"/>
        <v>0</v>
      </c>
      <c r="L18" s="16"/>
      <c r="M18" s="58">
        <v>0</v>
      </c>
    </row>
    <row r="19" spans="1:13" ht="20" customHeight="1">
      <c r="A19" s="56"/>
      <c r="B19" s="9" t="s">
        <v>59</v>
      </c>
      <c r="E19" s="58"/>
      <c r="F19" s="58"/>
      <c r="G19" s="58">
        <v>0</v>
      </c>
      <c r="H19" s="58"/>
      <c r="I19" s="58">
        <v>0</v>
      </c>
      <c r="J19" s="16"/>
      <c r="K19" s="59">
        <f t="shared" ref="K19" si="1">SUM(E19:J19)</f>
        <v>0</v>
      </c>
      <c r="L19" s="16"/>
      <c r="M19" s="58">
        <v>0</v>
      </c>
    </row>
    <row r="20" spans="1:13" ht="6" customHeight="1">
      <c r="A20" s="56"/>
      <c r="E20" s="17"/>
      <c r="F20" s="16"/>
      <c r="G20" s="17"/>
      <c r="H20" s="16"/>
      <c r="I20" s="17"/>
      <c r="J20" s="16"/>
      <c r="K20" s="33"/>
      <c r="L20" s="16"/>
      <c r="M20" s="17"/>
    </row>
    <row r="21" spans="1:13" ht="6" customHeight="1">
      <c r="A21" s="56"/>
      <c r="E21" s="16"/>
      <c r="F21" s="16"/>
      <c r="G21" s="16"/>
      <c r="H21" s="16"/>
      <c r="I21" s="16"/>
      <c r="J21" s="16"/>
      <c r="K21" s="32"/>
      <c r="L21" s="16"/>
      <c r="M21" s="16"/>
    </row>
    <row r="22" spans="1:13" ht="15">
      <c r="A22" s="55"/>
      <c r="B22" s="11"/>
      <c r="C22" s="11"/>
      <c r="E22" s="58">
        <f>SUM(E12:E20)</f>
        <v>123090</v>
      </c>
      <c r="F22" s="58"/>
      <c r="G22" s="58">
        <f>SUM(G12:G20)</f>
        <v>12484</v>
      </c>
      <c r="H22" s="58"/>
      <c r="I22" s="58">
        <f>SUM(I12:I20)</f>
        <v>37931</v>
      </c>
      <c r="J22" s="16"/>
      <c r="K22" s="59">
        <f>SUM(K12:K20)</f>
        <v>173505</v>
      </c>
      <c r="L22" s="16"/>
      <c r="M22" s="58">
        <f>SUM(M12:M20)</f>
        <v>194168</v>
      </c>
    </row>
    <row r="23" spans="1:13" ht="6" customHeight="1">
      <c r="A23" s="56"/>
      <c r="E23" s="17"/>
      <c r="F23" s="16"/>
      <c r="G23" s="17"/>
      <c r="H23" s="16"/>
      <c r="I23" s="17"/>
      <c r="J23" s="16"/>
      <c r="K23" s="33"/>
      <c r="L23" s="16"/>
      <c r="M23" s="17"/>
    </row>
    <row r="24" spans="1:13">
      <c r="A24" s="56"/>
      <c r="E24" s="16"/>
      <c r="F24" s="16"/>
      <c r="G24" s="16"/>
      <c r="H24" s="16"/>
      <c r="I24" s="16"/>
      <c r="J24" s="16"/>
      <c r="K24" s="32"/>
      <c r="L24" s="16"/>
      <c r="M24" s="16"/>
    </row>
    <row r="25" spans="1:13" ht="20" customHeight="1">
      <c r="A25" s="55" t="s">
        <v>18</v>
      </c>
      <c r="B25" s="3" t="s">
        <v>33</v>
      </c>
      <c r="E25" s="16"/>
      <c r="F25" s="16"/>
      <c r="G25" s="16"/>
      <c r="H25" s="16"/>
      <c r="I25" s="16"/>
      <c r="J25" s="16"/>
      <c r="K25" s="32"/>
      <c r="L25" s="16"/>
      <c r="M25" s="16"/>
    </row>
    <row r="26" spans="1:13" ht="20" customHeight="1">
      <c r="A26" s="56"/>
      <c r="B26" s="9" t="s">
        <v>35</v>
      </c>
      <c r="E26" s="58">
        <v>550</v>
      </c>
      <c r="F26" s="58"/>
      <c r="G26" s="58">
        <v>0</v>
      </c>
      <c r="H26" s="58"/>
      <c r="I26" s="58">
        <v>0</v>
      </c>
      <c r="J26" s="16"/>
      <c r="K26" s="59">
        <f>SUM(E26:J26)</f>
        <v>550</v>
      </c>
      <c r="L26" s="16"/>
      <c r="M26" s="58">
        <v>238</v>
      </c>
    </row>
    <row r="27" spans="1:13" ht="20" customHeight="1">
      <c r="A27" s="56"/>
      <c r="B27" s="9" t="s">
        <v>34</v>
      </c>
      <c r="E27" s="58">
        <v>145</v>
      </c>
      <c r="F27" s="58"/>
      <c r="G27" s="58">
        <v>0</v>
      </c>
      <c r="H27" s="58"/>
      <c r="I27" s="58">
        <v>170</v>
      </c>
      <c r="J27" s="16"/>
      <c r="K27" s="59">
        <f t="shared" ref="K27" si="2">SUM(E27:J27)</f>
        <v>315</v>
      </c>
      <c r="L27" s="16"/>
      <c r="M27" s="58">
        <v>229</v>
      </c>
    </row>
    <row r="28" spans="1:13" ht="6" customHeight="1">
      <c r="A28" s="56"/>
      <c r="E28" s="17"/>
      <c r="F28" s="16"/>
      <c r="G28" s="17"/>
      <c r="H28" s="16"/>
      <c r="I28" s="17"/>
      <c r="J28" s="16"/>
      <c r="K28" s="33"/>
      <c r="L28" s="16"/>
      <c r="M28" s="17"/>
    </row>
    <row r="29" spans="1:13" ht="6" customHeight="1">
      <c r="A29" s="56"/>
      <c r="E29" s="16"/>
      <c r="F29" s="16"/>
      <c r="G29" s="16"/>
      <c r="H29" s="16"/>
      <c r="I29" s="16"/>
      <c r="J29" s="16"/>
      <c r="K29" s="32"/>
      <c r="L29" s="16"/>
      <c r="M29" s="16"/>
    </row>
    <row r="30" spans="1:13" ht="15">
      <c r="A30" s="55"/>
      <c r="E30" s="58">
        <f>SUM(E25:E28)</f>
        <v>695</v>
      </c>
      <c r="F30" s="58"/>
      <c r="G30" s="58">
        <f>SUM(G25:G28)</f>
        <v>0</v>
      </c>
      <c r="H30" s="58"/>
      <c r="I30" s="58">
        <f>SUM(I25:I28)</f>
        <v>170</v>
      </c>
      <c r="J30" s="16"/>
      <c r="K30" s="32">
        <f>SUM(K25:K28)</f>
        <v>865</v>
      </c>
      <c r="L30" s="16"/>
      <c r="M30" s="58">
        <f>SUM(M25:M28)</f>
        <v>467</v>
      </c>
    </row>
    <row r="31" spans="1:13" ht="6" customHeight="1">
      <c r="A31" s="56"/>
      <c r="E31" s="17"/>
      <c r="F31" s="16"/>
      <c r="G31" s="17"/>
      <c r="H31" s="16"/>
      <c r="I31" s="17"/>
      <c r="J31" s="16"/>
      <c r="K31" s="33"/>
      <c r="L31" s="16"/>
      <c r="M31" s="17"/>
    </row>
    <row r="32" spans="1:13">
      <c r="A32" s="56"/>
      <c r="E32" s="16"/>
      <c r="F32" s="16"/>
      <c r="G32" s="16"/>
      <c r="H32" s="16"/>
      <c r="I32" s="16"/>
      <c r="J32" s="16"/>
      <c r="K32" s="32"/>
      <c r="L32" s="16"/>
      <c r="M32" s="16"/>
    </row>
    <row r="33" spans="1:13" ht="6" customHeight="1">
      <c r="A33" s="56"/>
      <c r="E33" s="16"/>
      <c r="F33" s="16"/>
      <c r="G33" s="16"/>
      <c r="H33" s="16"/>
      <c r="I33" s="16"/>
      <c r="J33" s="16"/>
      <c r="K33" s="32"/>
      <c r="L33" s="16"/>
      <c r="M33" s="16"/>
    </row>
    <row r="34" spans="1:13" ht="20" customHeight="1">
      <c r="A34" s="55" t="s">
        <v>19</v>
      </c>
      <c r="B34" s="3" t="s">
        <v>37</v>
      </c>
    </row>
    <row r="35" spans="1:13" ht="20" customHeight="1">
      <c r="A35" s="55"/>
      <c r="B35" s="2" t="s">
        <v>80</v>
      </c>
      <c r="E35" s="58">
        <v>128</v>
      </c>
      <c r="F35" s="58"/>
      <c r="G35" s="58">
        <v>0</v>
      </c>
      <c r="H35" s="58"/>
      <c r="I35" s="58">
        <v>0</v>
      </c>
      <c r="J35" s="16"/>
      <c r="K35" s="59">
        <f>SUM(E35:J35)</f>
        <v>128</v>
      </c>
      <c r="L35" s="16"/>
      <c r="M35" s="58">
        <v>213</v>
      </c>
    </row>
    <row r="36" spans="1:13" ht="6" customHeight="1">
      <c r="A36" s="56"/>
      <c r="E36" s="17"/>
      <c r="F36" s="16"/>
      <c r="G36" s="17"/>
      <c r="H36" s="16"/>
      <c r="I36" s="17"/>
      <c r="J36" s="16"/>
      <c r="K36" s="33"/>
      <c r="L36" s="16"/>
      <c r="M36" s="17"/>
    </row>
    <row r="37" spans="1:13" ht="6" customHeight="1">
      <c r="A37" s="56"/>
      <c r="E37" s="16"/>
      <c r="F37" s="16"/>
      <c r="G37" s="16"/>
      <c r="H37" s="16"/>
      <c r="I37" s="16"/>
      <c r="J37" s="16"/>
      <c r="K37" s="32"/>
      <c r="L37" s="16"/>
      <c r="M37" s="16"/>
    </row>
    <row r="38" spans="1:13">
      <c r="A38" s="56"/>
      <c r="E38" s="16"/>
      <c r="F38" s="16"/>
      <c r="G38" s="16"/>
      <c r="H38" s="16"/>
      <c r="I38" s="16"/>
      <c r="J38" s="16"/>
      <c r="K38" s="32"/>
      <c r="L38" s="16"/>
      <c r="M38" s="16"/>
    </row>
    <row r="39" spans="1:13" ht="20" customHeight="1">
      <c r="A39" s="55" t="s">
        <v>20</v>
      </c>
      <c r="B39" s="3" t="s">
        <v>38</v>
      </c>
      <c r="E39" s="16"/>
      <c r="F39" s="16"/>
      <c r="G39" s="16"/>
      <c r="H39" s="16"/>
      <c r="I39" s="16"/>
      <c r="J39" s="16"/>
      <c r="K39" s="32"/>
      <c r="L39" s="16"/>
      <c r="M39" s="16"/>
    </row>
    <row r="40" spans="1:13" ht="20" customHeight="1">
      <c r="A40" s="56"/>
      <c r="B40" s="9" t="s">
        <v>39</v>
      </c>
      <c r="E40" s="58">
        <v>1360</v>
      </c>
      <c r="F40" s="58"/>
      <c r="G40" s="58">
        <v>0</v>
      </c>
      <c r="H40" s="58"/>
      <c r="I40" s="58">
        <v>0</v>
      </c>
      <c r="J40" s="16"/>
      <c r="K40" s="59">
        <f>SUM(E40:J40)</f>
        <v>1360</v>
      </c>
      <c r="L40" s="16"/>
      <c r="M40" s="58">
        <v>1720</v>
      </c>
    </row>
    <row r="41" spans="1:13" ht="20" customHeight="1">
      <c r="A41" s="56"/>
      <c r="B41" s="9" t="s">
        <v>40</v>
      </c>
      <c r="E41" s="58">
        <v>10422</v>
      </c>
      <c r="F41" s="58"/>
      <c r="G41" s="58">
        <v>0</v>
      </c>
      <c r="H41" s="58"/>
      <c r="I41" s="58">
        <v>0</v>
      </c>
      <c r="J41" s="16"/>
      <c r="K41" s="59">
        <f t="shared" ref="K41:K44" si="3">SUM(E41:J41)</f>
        <v>10422</v>
      </c>
      <c r="L41" s="16"/>
      <c r="M41" s="58">
        <v>9490</v>
      </c>
    </row>
    <row r="42" spans="1:13" ht="20" customHeight="1">
      <c r="A42" s="56"/>
      <c r="B42" s="9" t="s">
        <v>41</v>
      </c>
      <c r="E42" s="58">
        <v>392</v>
      </c>
      <c r="F42" s="58"/>
      <c r="G42" s="58">
        <v>0</v>
      </c>
      <c r="H42" s="58"/>
      <c r="I42" s="58">
        <v>0</v>
      </c>
      <c r="J42" s="16"/>
      <c r="K42" s="59">
        <f t="shared" si="3"/>
        <v>392</v>
      </c>
      <c r="L42" s="16"/>
      <c r="M42" s="58">
        <v>536</v>
      </c>
    </row>
    <row r="43" spans="1:13" ht="20" customHeight="1">
      <c r="A43" s="56"/>
      <c r="B43" s="9" t="s">
        <v>57</v>
      </c>
      <c r="E43" s="58">
        <v>5922</v>
      </c>
      <c r="F43" s="58"/>
      <c r="G43" s="58">
        <v>7747</v>
      </c>
      <c r="H43" s="58"/>
      <c r="I43" s="58">
        <v>0</v>
      </c>
      <c r="J43" s="16"/>
      <c r="K43" s="59">
        <f t="shared" si="3"/>
        <v>13669</v>
      </c>
      <c r="L43" s="16"/>
      <c r="M43" s="58">
        <v>5501</v>
      </c>
    </row>
    <row r="44" spans="1:13" ht="20" customHeight="1">
      <c r="A44" s="56"/>
      <c r="B44" s="9" t="s">
        <v>58</v>
      </c>
      <c r="E44" s="58">
        <f>2446-E42</f>
        <v>2054</v>
      </c>
      <c r="F44" s="58"/>
      <c r="G44" s="58">
        <v>0</v>
      </c>
      <c r="H44" s="58"/>
      <c r="I44" s="58">
        <v>0</v>
      </c>
      <c r="J44" s="16"/>
      <c r="K44" s="59">
        <f t="shared" si="3"/>
        <v>2054</v>
      </c>
      <c r="L44" s="16"/>
      <c r="M44" s="58">
        <v>7529</v>
      </c>
    </row>
    <row r="45" spans="1:13" ht="6" customHeight="1">
      <c r="A45" s="56"/>
      <c r="E45" s="17"/>
      <c r="F45" s="16"/>
      <c r="G45" s="17"/>
      <c r="H45" s="16"/>
      <c r="I45" s="17"/>
      <c r="J45" s="16"/>
      <c r="K45" s="33"/>
      <c r="L45" s="16"/>
      <c r="M45" s="17"/>
    </row>
    <row r="46" spans="1:13" ht="6" customHeight="1">
      <c r="A46" s="56"/>
      <c r="E46" s="16"/>
      <c r="F46" s="16"/>
      <c r="G46" s="16"/>
      <c r="H46" s="16"/>
      <c r="I46" s="16"/>
      <c r="J46" s="16"/>
      <c r="K46" s="32"/>
      <c r="L46" s="16"/>
      <c r="M46" s="16"/>
    </row>
    <row r="47" spans="1:13" ht="15">
      <c r="A47" s="55"/>
      <c r="E47" s="58">
        <f>SUM(E39:E45)</f>
        <v>20150</v>
      </c>
      <c r="F47" s="58"/>
      <c r="G47" s="58">
        <f>SUM(G39:G45)</f>
        <v>7747</v>
      </c>
      <c r="H47" s="58"/>
      <c r="I47" s="58">
        <f>SUM(I39:I45)</f>
        <v>0</v>
      </c>
      <c r="J47" s="16"/>
      <c r="K47" s="59">
        <f>SUM(K39:K45)</f>
        <v>27897</v>
      </c>
      <c r="L47" s="16"/>
      <c r="M47" s="58">
        <f>SUM(M39:M45)</f>
        <v>24776</v>
      </c>
    </row>
    <row r="48" spans="1:13" ht="6" customHeight="1">
      <c r="A48" s="56"/>
      <c r="E48" s="17"/>
      <c r="F48" s="16"/>
      <c r="G48" s="17"/>
      <c r="H48" s="16"/>
      <c r="I48" s="17"/>
      <c r="J48" s="16"/>
      <c r="K48" s="33"/>
      <c r="L48" s="16"/>
      <c r="M48" s="17"/>
    </row>
    <row r="49" spans="1:11" ht="6" customHeight="1">
      <c r="A49" s="56"/>
    </row>
    <row r="50" spans="1:11">
      <c r="A50" s="56"/>
    </row>
    <row r="51" spans="1:11" s="14" customFormat="1">
      <c r="K51" s="15"/>
    </row>
    <row r="52" spans="1:11" s="14" customFormat="1">
      <c r="K52" s="15"/>
    </row>
  </sheetData>
  <mergeCells count="3">
    <mergeCell ref="I7:I8"/>
    <mergeCell ref="F7:H8"/>
    <mergeCell ref="D7:E8"/>
  </mergeCells>
  <pageMargins left="0.70866141732283472" right="0.31496062992125984" top="0.74803149606299213" bottom="0.74803149606299213" header="0.31496062992125984" footer="0.31496062992125984"/>
  <pageSetup paperSize="9" firstPageNumber="13" fitToWidth="0" fitToHeight="0" orientation="portrait" useFirstPageNumber="1"/>
  <headerFooter>
    <oddFooter>&amp;L&amp;"Arial,Regular"&amp;8PCC of Burpham Church&amp;C&amp;"Arial,Regular"&amp;8Registered charity number: 1128817&amp;R&amp;"Arial,Regular"Page &amp;P</oddFooter>
  </headerFooter>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9"/>
  <sheetViews>
    <sheetView topLeftCell="A70" workbookViewId="0">
      <selection activeCell="L77" sqref="L77"/>
    </sheetView>
  </sheetViews>
  <sheetFormatPr baseColWidth="10" defaultColWidth="9.1640625" defaultRowHeight="13" x14ac:dyDescent="0"/>
  <cols>
    <col min="1" max="1" width="2.83203125" style="9" customWidth="1"/>
    <col min="2" max="2" width="13.6640625" style="9" customWidth="1"/>
    <col min="3" max="4" width="9.6640625" style="9" customWidth="1"/>
    <col min="5" max="5" width="0.83203125" style="9" customWidth="1"/>
    <col min="6" max="6" width="10.6640625" style="9" customWidth="1"/>
    <col min="7" max="7" width="0.83203125" style="9" customWidth="1"/>
    <col min="8" max="8" width="10.33203125" style="9" customWidth="1"/>
    <col min="9" max="9" width="0.83203125" style="9" customWidth="1"/>
    <col min="10" max="10" width="10.33203125" style="9" customWidth="1"/>
    <col min="11" max="11" width="0.83203125" style="9" customWidth="1"/>
    <col min="12" max="12" width="10.33203125" style="10" customWidth="1"/>
    <col min="13" max="13" width="0.83203125" style="9" customWidth="1"/>
    <col min="14" max="14" width="10.33203125" style="9" customWidth="1"/>
    <col min="15" max="16384" width="9.1640625" style="9"/>
  </cols>
  <sheetData>
    <row r="1" spans="1:14" ht="17">
      <c r="A1" s="8" t="s">
        <v>0</v>
      </c>
    </row>
    <row r="2" spans="1:14" ht="17">
      <c r="A2" s="8" t="s">
        <v>83</v>
      </c>
    </row>
    <row r="3" spans="1:14">
      <c r="A3" s="10" t="str">
        <f>SOCI!A3</f>
        <v>For the Year Ended 31 December 2017</v>
      </c>
    </row>
    <row r="5" spans="1:14" ht="15">
      <c r="A5" s="55">
        <v>3</v>
      </c>
      <c r="B5" s="11" t="s">
        <v>21</v>
      </c>
      <c r="C5" s="11"/>
      <c r="D5" s="11"/>
    </row>
    <row r="6" spans="1:14" ht="15" customHeight="1">
      <c r="A6" s="56"/>
      <c r="E6" s="88" t="s">
        <v>12</v>
      </c>
      <c r="F6" s="88"/>
      <c r="G6" s="88" t="s">
        <v>13</v>
      </c>
      <c r="H6" s="88"/>
      <c r="I6" s="88"/>
      <c r="J6" s="88" t="s">
        <v>14</v>
      </c>
      <c r="K6" s="88"/>
      <c r="L6" s="13" t="s">
        <v>15</v>
      </c>
      <c r="M6" s="12"/>
      <c r="N6" s="12" t="s">
        <v>15</v>
      </c>
    </row>
    <row r="7" spans="1:14">
      <c r="A7" s="56"/>
      <c r="E7" s="88"/>
      <c r="F7" s="88"/>
      <c r="G7" s="88"/>
      <c r="H7" s="88"/>
      <c r="I7" s="88"/>
      <c r="J7" s="88"/>
      <c r="K7" s="88"/>
      <c r="L7" s="13">
        <f>SOCI!K7</f>
        <v>2017</v>
      </c>
      <c r="M7" s="12"/>
      <c r="N7" s="12">
        <f>SOCI!M7</f>
        <v>2016</v>
      </c>
    </row>
    <row r="8" spans="1:14">
      <c r="A8" s="56"/>
      <c r="F8" s="12" t="s">
        <v>16</v>
      </c>
      <c r="G8" s="12"/>
      <c r="H8" s="12" t="s">
        <v>16</v>
      </c>
      <c r="I8" s="12"/>
      <c r="J8" s="12" t="s">
        <v>16</v>
      </c>
      <c r="K8" s="12"/>
      <c r="L8" s="13" t="s">
        <v>16</v>
      </c>
      <c r="M8" s="12"/>
      <c r="N8" s="12" t="s">
        <v>16</v>
      </c>
    </row>
    <row r="9" spans="1:14">
      <c r="A9" s="56"/>
    </row>
    <row r="10" spans="1:14" ht="20" customHeight="1">
      <c r="A10" s="63" t="s">
        <v>27</v>
      </c>
      <c r="B10" s="10" t="s">
        <v>5</v>
      </c>
      <c r="C10" s="10"/>
      <c r="D10" s="10"/>
      <c r="F10" s="16"/>
      <c r="G10" s="16"/>
      <c r="H10" s="16"/>
      <c r="I10" s="16"/>
      <c r="J10" s="16"/>
      <c r="K10" s="16"/>
      <c r="L10" s="32"/>
      <c r="M10" s="16"/>
      <c r="N10" s="16"/>
    </row>
    <row r="11" spans="1:14" ht="20" customHeight="1">
      <c r="A11" s="56"/>
      <c r="B11" s="2" t="s">
        <v>42</v>
      </c>
      <c r="C11" s="9" t="s">
        <v>62</v>
      </c>
      <c r="F11" s="58">
        <v>12309</v>
      </c>
      <c r="G11" s="58"/>
      <c r="H11" s="58">
        <v>0</v>
      </c>
      <c r="I11" s="58"/>
      <c r="J11" s="58">
        <v>0</v>
      </c>
      <c r="K11" s="16"/>
      <c r="L11" s="32">
        <f>SUM(F11:K11)</f>
        <v>12309</v>
      </c>
      <c r="M11" s="16"/>
      <c r="N11" s="58">
        <v>11037</v>
      </c>
    </row>
    <row r="12" spans="1:14" ht="20" customHeight="1">
      <c r="A12" s="56"/>
      <c r="B12" s="2"/>
      <c r="C12" s="9" t="s">
        <v>112</v>
      </c>
      <c r="F12" s="58"/>
      <c r="G12" s="58"/>
      <c r="H12" s="58"/>
      <c r="I12" s="58"/>
      <c r="J12" s="58">
        <v>0</v>
      </c>
      <c r="K12" s="16"/>
      <c r="L12" s="32">
        <f>SUM(F12:K12)</f>
        <v>0</v>
      </c>
      <c r="M12" s="16"/>
      <c r="N12" s="58">
        <v>0</v>
      </c>
    </row>
    <row r="13" spans="1:14" ht="20" customHeight="1">
      <c r="A13" s="56"/>
      <c r="B13" s="9" t="s">
        <v>43</v>
      </c>
      <c r="F13" s="58">
        <v>69102</v>
      </c>
      <c r="G13" s="58"/>
      <c r="H13" s="58">
        <v>0</v>
      </c>
      <c r="I13" s="58"/>
      <c r="J13" s="58">
        <v>0</v>
      </c>
      <c r="K13" s="16"/>
      <c r="L13" s="32">
        <f t="shared" ref="L13:L29" si="0">SUM(F13:K13)</f>
        <v>69102</v>
      </c>
      <c r="M13" s="16"/>
      <c r="N13" s="58">
        <v>66444</v>
      </c>
    </row>
    <row r="14" spans="1:14" ht="20" customHeight="1">
      <c r="A14" s="56"/>
      <c r="B14" s="9" t="s">
        <v>44</v>
      </c>
      <c r="C14" s="9" t="s">
        <v>114</v>
      </c>
      <c r="F14" s="58">
        <v>35204</v>
      </c>
      <c r="G14" s="58"/>
      <c r="H14" s="58">
        <v>0</v>
      </c>
      <c r="I14" s="58"/>
      <c r="J14" s="58">
        <v>0</v>
      </c>
      <c r="K14" s="16"/>
      <c r="L14" s="32">
        <f t="shared" si="0"/>
        <v>35204</v>
      </c>
      <c r="M14" s="16"/>
      <c r="N14" s="58">
        <v>30425</v>
      </c>
    </row>
    <row r="15" spans="1:14" ht="20" customHeight="1">
      <c r="A15" s="56"/>
      <c r="B15" s="9" t="s">
        <v>45</v>
      </c>
      <c r="F15" s="58">
        <v>2761</v>
      </c>
      <c r="G15" s="58"/>
      <c r="H15" s="58">
        <v>0</v>
      </c>
      <c r="I15" s="58"/>
      <c r="J15" s="58">
        <v>0</v>
      </c>
      <c r="K15" s="16"/>
      <c r="L15" s="32">
        <f t="shared" si="0"/>
        <v>2761</v>
      </c>
      <c r="M15" s="16"/>
      <c r="N15" s="58">
        <v>2105</v>
      </c>
    </row>
    <row r="16" spans="1:14" ht="20" customHeight="1">
      <c r="A16" s="56"/>
      <c r="B16" s="9" t="s">
        <v>60</v>
      </c>
      <c r="F16" s="58">
        <v>2041</v>
      </c>
      <c r="G16" s="58"/>
      <c r="H16" s="58">
        <v>0</v>
      </c>
      <c r="I16" s="58"/>
      <c r="J16" s="58">
        <v>0</v>
      </c>
      <c r="K16" s="16"/>
      <c r="L16" s="32">
        <f t="shared" si="0"/>
        <v>2041</v>
      </c>
      <c r="M16" s="16"/>
      <c r="N16" s="58">
        <v>1161</v>
      </c>
    </row>
    <row r="17" spans="1:14" ht="20" customHeight="1">
      <c r="A17" s="56"/>
      <c r="B17" s="9" t="s">
        <v>46</v>
      </c>
      <c r="F17" s="58">
        <v>1162</v>
      </c>
      <c r="G17" s="58"/>
      <c r="H17" s="58">
        <v>0</v>
      </c>
      <c r="I17" s="58"/>
      <c r="J17" s="58">
        <v>0</v>
      </c>
      <c r="K17" s="16"/>
      <c r="L17" s="32">
        <f t="shared" si="0"/>
        <v>1162</v>
      </c>
      <c r="M17" s="16"/>
      <c r="N17" s="58">
        <v>1875</v>
      </c>
    </row>
    <row r="18" spans="1:14" ht="20" customHeight="1">
      <c r="A18" s="56"/>
      <c r="B18" s="9" t="s">
        <v>47</v>
      </c>
      <c r="F18" s="58">
        <v>2270</v>
      </c>
      <c r="G18" s="58"/>
      <c r="H18" s="58">
        <v>0</v>
      </c>
      <c r="I18" s="58"/>
      <c r="J18" s="58">
        <v>0</v>
      </c>
      <c r="K18" s="16"/>
      <c r="L18" s="32">
        <f t="shared" si="0"/>
        <v>2270</v>
      </c>
      <c r="M18" s="16"/>
      <c r="N18" s="58">
        <v>5457</v>
      </c>
    </row>
    <row r="19" spans="1:14" ht="20" customHeight="1">
      <c r="A19" s="56"/>
      <c r="B19" s="9" t="s">
        <v>48</v>
      </c>
      <c r="F19" s="58">
        <f>4503</f>
        <v>4503</v>
      </c>
      <c r="G19" s="58"/>
      <c r="H19" s="58">
        <v>6416</v>
      </c>
      <c r="I19" s="58"/>
      <c r="J19" s="58">
        <v>0</v>
      </c>
      <c r="K19" s="16"/>
      <c r="L19" s="32">
        <f t="shared" si="0"/>
        <v>10919</v>
      </c>
      <c r="M19" s="16"/>
      <c r="N19" s="58">
        <v>5035</v>
      </c>
    </row>
    <row r="20" spans="1:14" ht="20" customHeight="1">
      <c r="A20" s="56"/>
      <c r="B20" s="9" t="s">
        <v>49</v>
      </c>
      <c r="F20" s="58">
        <v>1588</v>
      </c>
      <c r="G20" s="58"/>
      <c r="H20" s="58">
        <v>0</v>
      </c>
      <c r="I20" s="58"/>
      <c r="J20" s="58">
        <v>0</v>
      </c>
      <c r="K20" s="16"/>
      <c r="L20" s="32">
        <f t="shared" si="0"/>
        <v>1588</v>
      </c>
      <c r="M20" s="16"/>
      <c r="N20" s="58">
        <v>2287</v>
      </c>
    </row>
    <row r="21" spans="1:14" ht="20" customHeight="1">
      <c r="A21" s="56"/>
      <c r="B21" s="9" t="s">
        <v>61</v>
      </c>
      <c r="F21" s="58">
        <v>0</v>
      </c>
      <c r="G21" s="58"/>
      <c r="H21" s="58">
        <v>0</v>
      </c>
      <c r="I21" s="58"/>
      <c r="J21" s="58">
        <v>4313</v>
      </c>
      <c r="K21" s="16"/>
      <c r="L21" s="32">
        <f t="shared" si="0"/>
        <v>4313</v>
      </c>
      <c r="M21" s="16"/>
      <c r="N21" s="58">
        <v>119428</v>
      </c>
    </row>
    <row r="22" spans="1:14" ht="20" customHeight="1">
      <c r="A22" s="56"/>
      <c r="B22" s="9" t="s">
        <v>50</v>
      </c>
      <c r="F22" s="58">
        <v>6807</v>
      </c>
      <c r="G22" s="58"/>
      <c r="H22" s="58">
        <v>0</v>
      </c>
      <c r="I22" s="58"/>
      <c r="J22" s="58">
        <v>0</v>
      </c>
      <c r="K22" s="16"/>
      <c r="L22" s="32">
        <f t="shared" si="0"/>
        <v>6807</v>
      </c>
      <c r="M22" s="16"/>
      <c r="N22" s="58">
        <v>4658</v>
      </c>
    </row>
    <row r="23" spans="1:14" ht="20" customHeight="1">
      <c r="A23" s="56"/>
      <c r="B23" s="9" t="s">
        <v>51</v>
      </c>
      <c r="F23" s="58">
        <v>2488</v>
      </c>
      <c r="G23" s="58"/>
      <c r="H23" s="58">
        <v>0</v>
      </c>
      <c r="I23" s="58"/>
      <c r="J23" s="58">
        <v>0</v>
      </c>
      <c r="K23" s="16"/>
      <c r="L23" s="32">
        <f t="shared" si="0"/>
        <v>2488</v>
      </c>
      <c r="M23" s="16"/>
      <c r="N23" s="58">
        <v>2505</v>
      </c>
    </row>
    <row r="24" spans="1:14" ht="20" customHeight="1">
      <c r="A24" s="56"/>
      <c r="B24" s="9" t="s">
        <v>111</v>
      </c>
      <c r="F24" s="58">
        <v>9083</v>
      </c>
      <c r="G24" s="58"/>
      <c r="H24" s="58">
        <v>0</v>
      </c>
      <c r="I24" s="58"/>
      <c r="J24" s="58">
        <v>0</v>
      </c>
      <c r="K24" s="16"/>
      <c r="L24" s="32">
        <f t="shared" si="0"/>
        <v>9083</v>
      </c>
      <c r="M24" s="16"/>
      <c r="N24" s="58">
        <v>9906</v>
      </c>
    </row>
    <row r="25" spans="1:14" ht="20" customHeight="1">
      <c r="A25" s="56"/>
      <c r="B25" s="9" t="s">
        <v>52</v>
      </c>
      <c r="F25" s="58">
        <v>3935</v>
      </c>
      <c r="G25" s="58"/>
      <c r="H25" s="58">
        <v>0</v>
      </c>
      <c r="I25" s="58"/>
      <c r="J25" s="58">
        <v>0</v>
      </c>
      <c r="K25" s="16"/>
      <c r="L25" s="32">
        <f t="shared" si="0"/>
        <v>3935</v>
      </c>
      <c r="M25" s="16"/>
      <c r="N25" s="58">
        <v>3885</v>
      </c>
    </row>
    <row r="26" spans="1:14" ht="20" customHeight="1">
      <c r="A26" s="56"/>
      <c r="B26" s="9" t="s">
        <v>53</v>
      </c>
      <c r="F26" s="58">
        <v>2140</v>
      </c>
      <c r="G26" s="58"/>
      <c r="H26" s="58">
        <v>0</v>
      </c>
      <c r="I26" s="58"/>
      <c r="J26" s="58">
        <v>0</v>
      </c>
      <c r="K26" s="16"/>
      <c r="L26" s="32">
        <f t="shared" si="0"/>
        <v>2140</v>
      </c>
      <c r="M26" s="16"/>
      <c r="N26" s="58">
        <v>1764</v>
      </c>
    </row>
    <row r="27" spans="1:14" ht="20" customHeight="1">
      <c r="A27" s="56"/>
      <c r="B27" s="9" t="s">
        <v>54</v>
      </c>
      <c r="F27" s="58">
        <v>4256</v>
      </c>
      <c r="G27" s="58"/>
      <c r="H27" s="58">
        <v>0</v>
      </c>
      <c r="I27" s="58"/>
      <c r="J27" s="58">
        <v>0</v>
      </c>
      <c r="K27" s="16"/>
      <c r="L27" s="32">
        <f t="shared" si="0"/>
        <v>4256</v>
      </c>
      <c r="M27" s="16"/>
      <c r="N27" s="58">
        <v>5139</v>
      </c>
    </row>
    <row r="28" spans="1:14" ht="20" customHeight="1">
      <c r="A28" s="56"/>
      <c r="B28" s="9" t="s">
        <v>118</v>
      </c>
      <c r="F28" s="58">
        <f>5044-J28</f>
        <v>2304</v>
      </c>
      <c r="G28" s="58"/>
      <c r="H28" s="58">
        <v>0</v>
      </c>
      <c r="I28" s="58"/>
      <c r="J28" s="58">
        <v>2740</v>
      </c>
      <c r="K28" s="16"/>
      <c r="L28" s="32">
        <f t="shared" si="0"/>
        <v>5044</v>
      </c>
      <c r="M28" s="16"/>
      <c r="N28" s="58">
        <v>6515</v>
      </c>
    </row>
    <row r="29" spans="1:14" ht="20" customHeight="1">
      <c r="A29" s="56"/>
      <c r="B29" s="9" t="s">
        <v>55</v>
      </c>
      <c r="F29" s="58">
        <v>1301</v>
      </c>
      <c r="G29" s="58"/>
      <c r="H29" s="58">
        <v>0</v>
      </c>
      <c r="I29" s="58"/>
      <c r="J29" s="58">
        <v>0</v>
      </c>
      <c r="K29" s="16"/>
      <c r="L29" s="32">
        <f t="shared" si="0"/>
        <v>1301</v>
      </c>
      <c r="M29" s="16"/>
      <c r="N29" s="58">
        <v>980</v>
      </c>
    </row>
    <row r="30" spans="1:14" ht="6" customHeight="1">
      <c r="A30" s="56"/>
      <c r="F30" s="17"/>
      <c r="G30" s="16"/>
      <c r="H30" s="17"/>
      <c r="I30" s="16"/>
      <c r="J30" s="17"/>
      <c r="K30" s="16"/>
      <c r="L30" s="33"/>
      <c r="M30" s="16"/>
      <c r="N30" s="17"/>
    </row>
    <row r="31" spans="1:14" ht="6" customHeight="1">
      <c r="A31" s="56"/>
      <c r="F31" s="16"/>
      <c r="G31" s="16"/>
      <c r="H31" s="16"/>
      <c r="I31" s="16"/>
      <c r="J31" s="16"/>
      <c r="K31" s="16"/>
      <c r="L31" s="32"/>
      <c r="M31" s="16"/>
      <c r="N31" s="16"/>
    </row>
    <row r="32" spans="1:14" ht="15">
      <c r="A32" s="55"/>
      <c r="B32" s="11"/>
      <c r="C32" s="11"/>
      <c r="D32" s="11"/>
      <c r="F32" s="58">
        <f>SUM(F11:F30)</f>
        <v>163254</v>
      </c>
      <c r="G32" s="58"/>
      <c r="H32" s="58">
        <f>SUM(H11:H30)</f>
        <v>6416</v>
      </c>
      <c r="I32" s="58"/>
      <c r="J32" s="58">
        <f>SUM(J11:J30)</f>
        <v>7053</v>
      </c>
      <c r="K32" s="16"/>
      <c r="L32" s="32">
        <f>SUM(L11:L30)</f>
        <v>176723</v>
      </c>
      <c r="M32" s="16"/>
      <c r="N32" s="58">
        <f>SUM(N11:N30)</f>
        <v>280606</v>
      </c>
    </row>
    <row r="33" spans="1:14" ht="6" customHeight="1">
      <c r="A33" s="56"/>
      <c r="F33" s="17"/>
      <c r="G33" s="16"/>
      <c r="H33" s="17"/>
      <c r="I33" s="16"/>
      <c r="J33" s="17"/>
      <c r="K33" s="16"/>
      <c r="L33" s="33"/>
      <c r="M33" s="16"/>
      <c r="N33" s="17"/>
    </row>
    <row r="34" spans="1:14">
      <c r="A34" s="56"/>
      <c r="F34" s="16"/>
      <c r="G34" s="16"/>
      <c r="H34" s="16"/>
      <c r="I34" s="16"/>
      <c r="J34" s="16"/>
      <c r="K34" s="16"/>
      <c r="L34" s="32"/>
      <c r="M34" s="16"/>
      <c r="N34" s="16"/>
    </row>
    <row r="35" spans="1:14">
      <c r="A35" s="56"/>
      <c r="F35" s="16"/>
      <c r="G35" s="16"/>
      <c r="H35" s="16"/>
      <c r="I35" s="16"/>
      <c r="J35" s="16"/>
      <c r="K35" s="16"/>
      <c r="L35" s="32"/>
      <c r="M35" s="16"/>
      <c r="N35" s="16"/>
    </row>
    <row r="36" spans="1:14" ht="20" customHeight="1">
      <c r="A36" s="55" t="s">
        <v>28</v>
      </c>
      <c r="B36" s="3" t="s">
        <v>22</v>
      </c>
      <c r="F36" s="16"/>
      <c r="G36" s="16"/>
      <c r="H36" s="16"/>
      <c r="I36" s="16"/>
      <c r="J36" s="16"/>
      <c r="K36" s="16"/>
      <c r="L36" s="32"/>
      <c r="M36" s="16"/>
      <c r="N36" s="16"/>
    </row>
    <row r="37" spans="1:14" ht="20" customHeight="1">
      <c r="A37" s="56"/>
      <c r="B37" s="9" t="s">
        <v>137</v>
      </c>
      <c r="F37" s="58">
        <v>1573</v>
      </c>
      <c r="G37" s="58"/>
      <c r="H37" s="58">
        <v>0</v>
      </c>
      <c r="I37" s="58"/>
      <c r="J37" s="58">
        <v>0</v>
      </c>
      <c r="K37" s="16"/>
      <c r="L37" s="32">
        <f>SUM(F37:K37)</f>
        <v>1573</v>
      </c>
      <c r="M37" s="16"/>
      <c r="N37" s="58">
        <v>120</v>
      </c>
    </row>
    <row r="38" spans="1:14" ht="6" customHeight="1">
      <c r="A38" s="56"/>
      <c r="F38" s="17"/>
      <c r="G38" s="16"/>
      <c r="H38" s="17"/>
      <c r="I38" s="16"/>
      <c r="J38" s="17"/>
      <c r="K38" s="16"/>
      <c r="L38" s="33"/>
      <c r="M38" s="16"/>
      <c r="N38" s="17"/>
    </row>
    <row r="39" spans="1:14" ht="6" customHeight="1">
      <c r="A39" s="56"/>
      <c r="F39" s="16"/>
      <c r="G39" s="16"/>
      <c r="H39" s="16"/>
      <c r="I39" s="16"/>
      <c r="J39" s="16"/>
      <c r="K39" s="16"/>
      <c r="L39" s="32"/>
      <c r="M39" s="16"/>
      <c r="N39" s="16"/>
    </row>
    <row r="40" spans="1:14" ht="15">
      <c r="A40" s="55"/>
      <c r="F40" s="58">
        <f>SUM(F36:F38)</f>
        <v>1573</v>
      </c>
      <c r="G40" s="58"/>
      <c r="H40" s="58">
        <f>SUM(H36:H38)</f>
        <v>0</v>
      </c>
      <c r="I40" s="58"/>
      <c r="J40" s="58">
        <f>SUM(J36:J38)</f>
        <v>0</v>
      </c>
      <c r="K40" s="16"/>
      <c r="L40" s="32">
        <f>SUM(L36:L38)</f>
        <v>1573</v>
      </c>
      <c r="M40" s="16"/>
      <c r="N40" s="58">
        <f>SUM(N36:N38)</f>
        <v>120</v>
      </c>
    </row>
    <row r="41" spans="1:14" ht="6" customHeight="1">
      <c r="A41" s="56"/>
      <c r="F41" s="17"/>
      <c r="G41" s="16"/>
      <c r="H41" s="17"/>
      <c r="I41" s="16"/>
      <c r="J41" s="17"/>
      <c r="K41" s="16"/>
      <c r="L41" s="33"/>
      <c r="M41" s="16"/>
      <c r="N41" s="17"/>
    </row>
    <row r="42" spans="1:14" ht="6" customHeight="1">
      <c r="A42" s="56"/>
      <c r="F42" s="16"/>
      <c r="G42" s="16"/>
      <c r="H42" s="16"/>
      <c r="I42" s="16"/>
      <c r="J42" s="16"/>
      <c r="K42" s="16"/>
      <c r="L42" s="32"/>
      <c r="M42" s="16"/>
      <c r="N42" s="16"/>
    </row>
    <row r="43" spans="1:14">
      <c r="A43" s="56"/>
      <c r="F43" s="16"/>
      <c r="G43" s="16"/>
      <c r="H43" s="16"/>
      <c r="I43" s="16"/>
      <c r="J43" s="16"/>
      <c r="K43" s="16"/>
      <c r="L43" s="32"/>
      <c r="M43" s="16"/>
      <c r="N43" s="16"/>
    </row>
    <row r="44" spans="1:14">
      <c r="A44" s="56"/>
      <c r="F44" s="16"/>
      <c r="G44" s="16"/>
      <c r="H44" s="16"/>
      <c r="I44" s="16"/>
      <c r="J44" s="16"/>
      <c r="K44" s="16"/>
      <c r="L44" s="32"/>
      <c r="M44" s="16"/>
      <c r="N44" s="16"/>
    </row>
    <row r="45" spans="1:14" ht="15">
      <c r="A45" s="55">
        <v>4</v>
      </c>
      <c r="B45" s="5" t="s">
        <v>85</v>
      </c>
      <c r="F45" s="16"/>
      <c r="G45" s="16"/>
      <c r="H45" s="16"/>
      <c r="I45" s="16"/>
      <c r="J45" s="16"/>
      <c r="K45" s="16"/>
      <c r="L45" s="32"/>
      <c r="M45" s="16"/>
      <c r="N45" s="16"/>
    </row>
    <row r="46" spans="1:14" ht="6" customHeight="1">
      <c r="A46" s="56"/>
    </row>
    <row r="47" spans="1:14">
      <c r="A47" s="56"/>
      <c r="L47" s="13">
        <f>SOCI!K7</f>
        <v>2017</v>
      </c>
      <c r="M47" s="12"/>
      <c r="N47" s="12">
        <f>SOCI!M7</f>
        <v>2016</v>
      </c>
    </row>
    <row r="48" spans="1:14">
      <c r="A48" s="56"/>
      <c r="L48" s="13" t="s">
        <v>16</v>
      </c>
      <c r="M48" s="12"/>
      <c r="N48" s="12" t="s">
        <v>16</v>
      </c>
    </row>
    <row r="49" spans="1:14">
      <c r="A49" s="56"/>
    </row>
    <row r="50" spans="1:14">
      <c r="A50" s="56"/>
      <c r="B50" s="9" t="s">
        <v>86</v>
      </c>
      <c r="F50" s="16"/>
      <c r="G50" s="16"/>
      <c r="H50" s="16"/>
      <c r="I50" s="16"/>
      <c r="J50" s="16"/>
      <c r="K50" s="16"/>
      <c r="L50" s="32">
        <f>L14</f>
        <v>35204</v>
      </c>
      <c r="M50" s="16"/>
      <c r="N50" s="58">
        <f>N14</f>
        <v>30425</v>
      </c>
    </row>
    <row r="51" spans="1:14" ht="6" customHeight="1">
      <c r="A51" s="56"/>
      <c r="L51" s="37"/>
      <c r="N51" s="38"/>
    </row>
    <row r="52" spans="1:14" ht="6" customHeight="1">
      <c r="A52" s="56"/>
    </row>
    <row r="53" spans="1:14">
      <c r="A53" s="56"/>
    </row>
    <row r="54" spans="1:14" ht="15" customHeight="1">
      <c r="A54" s="56"/>
      <c r="B54" s="89" t="s">
        <v>148</v>
      </c>
      <c r="C54" s="89"/>
      <c r="D54" s="89"/>
      <c r="E54" s="89"/>
      <c r="F54" s="89"/>
      <c r="G54" s="89"/>
      <c r="H54" s="89"/>
      <c r="I54" s="89"/>
      <c r="J54" s="89"/>
      <c r="K54" s="89"/>
      <c r="L54" s="89"/>
      <c r="M54" s="89"/>
      <c r="N54" s="89"/>
    </row>
    <row r="55" spans="1:14" ht="15" customHeight="1">
      <c r="A55" s="56"/>
      <c r="B55" s="89"/>
      <c r="C55" s="89"/>
      <c r="D55" s="89"/>
      <c r="E55" s="89"/>
      <c r="F55" s="89"/>
      <c r="G55" s="89"/>
      <c r="H55" s="89"/>
      <c r="I55" s="89"/>
      <c r="J55" s="89"/>
      <c r="K55" s="89"/>
      <c r="L55" s="89"/>
      <c r="M55" s="89"/>
      <c r="N55" s="89"/>
    </row>
    <row r="56" spans="1:14" ht="15" customHeight="1">
      <c r="A56" s="56"/>
      <c r="B56" s="89"/>
      <c r="C56" s="89"/>
      <c r="D56" s="89"/>
      <c r="E56" s="89"/>
      <c r="F56" s="89"/>
      <c r="G56" s="89"/>
      <c r="H56" s="89"/>
      <c r="I56" s="89"/>
      <c r="J56" s="89"/>
      <c r="K56" s="89"/>
      <c r="L56" s="89"/>
      <c r="M56" s="89"/>
      <c r="N56" s="89"/>
    </row>
    <row r="57" spans="1:14" ht="15" customHeight="1">
      <c r="A57" s="56"/>
      <c r="B57" s="89"/>
      <c r="C57" s="89"/>
      <c r="D57" s="89"/>
      <c r="E57" s="89"/>
      <c r="F57" s="89"/>
      <c r="G57" s="89"/>
      <c r="H57" s="89"/>
      <c r="I57" s="89"/>
      <c r="J57" s="89"/>
      <c r="K57" s="89"/>
      <c r="L57" s="89"/>
      <c r="M57" s="89"/>
      <c r="N57" s="89"/>
    </row>
    <row r="58" spans="1:14" ht="15" customHeight="1">
      <c r="A58" s="56"/>
      <c r="B58" s="89"/>
      <c r="C58" s="89"/>
      <c r="D58" s="89"/>
      <c r="E58" s="89"/>
      <c r="F58" s="89"/>
      <c r="G58" s="89"/>
      <c r="H58" s="89"/>
      <c r="I58" s="89"/>
      <c r="J58" s="89"/>
      <c r="K58" s="89"/>
      <c r="L58" s="89"/>
      <c r="M58" s="89"/>
      <c r="N58" s="89"/>
    </row>
    <row r="59" spans="1:14" ht="15" customHeight="1">
      <c r="A59" s="56"/>
      <c r="B59" s="89"/>
      <c r="C59" s="89"/>
      <c r="D59" s="89"/>
      <c r="E59" s="89"/>
      <c r="F59" s="89"/>
      <c r="G59" s="89"/>
      <c r="H59" s="89"/>
      <c r="I59" s="89"/>
      <c r="J59" s="89"/>
      <c r="K59" s="89"/>
      <c r="L59" s="89"/>
      <c r="M59" s="89"/>
      <c r="N59" s="89"/>
    </row>
    <row r="60" spans="1:14" ht="15" customHeight="1">
      <c r="A60" s="56"/>
      <c r="B60" s="89"/>
      <c r="C60" s="89"/>
      <c r="D60" s="89"/>
      <c r="E60" s="89"/>
      <c r="F60" s="89"/>
      <c r="G60" s="89"/>
      <c r="H60" s="89"/>
      <c r="I60" s="89"/>
      <c r="J60" s="89"/>
      <c r="K60" s="89"/>
      <c r="L60" s="89"/>
      <c r="M60" s="89"/>
      <c r="N60" s="89"/>
    </row>
    <row r="61" spans="1:14" ht="6" customHeight="1">
      <c r="A61" s="56"/>
    </row>
    <row r="62" spans="1:14" ht="15" customHeight="1">
      <c r="A62" s="56"/>
      <c r="B62" s="89" t="s">
        <v>133</v>
      </c>
      <c r="C62" s="89"/>
      <c r="D62" s="89"/>
      <c r="E62" s="89"/>
      <c r="F62" s="89"/>
      <c r="G62" s="89"/>
      <c r="H62" s="89"/>
      <c r="I62" s="89"/>
      <c r="J62" s="89"/>
      <c r="K62" s="89"/>
      <c r="L62" s="89"/>
      <c r="M62" s="89"/>
      <c r="N62" s="89"/>
    </row>
    <row r="63" spans="1:14" ht="15" customHeight="1">
      <c r="A63" s="56"/>
      <c r="B63" s="89"/>
      <c r="C63" s="89"/>
      <c r="D63" s="89"/>
      <c r="E63" s="89"/>
      <c r="F63" s="89"/>
      <c r="G63" s="89"/>
      <c r="H63" s="89"/>
      <c r="I63" s="89"/>
      <c r="J63" s="89"/>
      <c r="K63" s="89"/>
      <c r="L63" s="89"/>
      <c r="M63" s="89"/>
      <c r="N63" s="89"/>
    </row>
    <row r="64" spans="1:14" ht="15" customHeight="1">
      <c r="A64" s="56"/>
      <c r="B64" s="89"/>
      <c r="C64" s="89"/>
      <c r="D64" s="89"/>
      <c r="E64" s="89"/>
      <c r="F64" s="89"/>
      <c r="G64" s="89"/>
      <c r="H64" s="89"/>
      <c r="I64" s="89"/>
      <c r="J64" s="89"/>
      <c r="K64" s="89"/>
      <c r="L64" s="89"/>
      <c r="M64" s="89"/>
      <c r="N64" s="89"/>
    </row>
    <row r="65" spans="1:14" ht="6" customHeight="1">
      <c r="A65" s="56"/>
    </row>
    <row r="66" spans="1:14" ht="15" customHeight="1">
      <c r="A66" s="56"/>
      <c r="B66" s="89" t="s">
        <v>132</v>
      </c>
      <c r="C66" s="89"/>
      <c r="D66" s="89"/>
      <c r="E66" s="89"/>
      <c r="F66" s="89"/>
      <c r="G66" s="89"/>
      <c r="H66" s="89"/>
      <c r="I66" s="89"/>
      <c r="J66" s="89"/>
      <c r="K66" s="89"/>
      <c r="L66" s="89"/>
      <c r="M66" s="89"/>
      <c r="N66" s="89"/>
    </row>
    <row r="67" spans="1:14" ht="15" customHeight="1">
      <c r="A67" s="56"/>
      <c r="B67" s="89"/>
      <c r="C67" s="89"/>
      <c r="D67" s="89"/>
      <c r="E67" s="89"/>
      <c r="F67" s="89"/>
      <c r="G67" s="89"/>
      <c r="H67" s="89"/>
      <c r="I67" s="89"/>
      <c r="J67" s="89"/>
      <c r="K67" s="89"/>
      <c r="L67" s="89"/>
      <c r="M67" s="89"/>
      <c r="N67" s="89"/>
    </row>
    <row r="68" spans="1:14">
      <c r="A68" s="56"/>
    </row>
    <row r="69" spans="1:14" ht="15">
      <c r="A69" s="55">
        <v>5</v>
      </c>
      <c r="B69" s="11" t="s">
        <v>87</v>
      </c>
      <c r="C69" s="11"/>
      <c r="D69" s="11"/>
      <c r="L69" s="9"/>
    </row>
    <row r="70" spans="1:14" ht="15" customHeight="1">
      <c r="A70" s="56"/>
      <c r="F70" s="90" t="s">
        <v>12</v>
      </c>
      <c r="G70" s="90"/>
      <c r="H70" s="90" t="s">
        <v>78</v>
      </c>
      <c r="I70" s="83"/>
      <c r="J70" s="90" t="s">
        <v>13</v>
      </c>
      <c r="K70" s="83"/>
      <c r="L70" s="90" t="s">
        <v>90</v>
      </c>
      <c r="M70" s="12"/>
      <c r="N70" s="13" t="s">
        <v>15</v>
      </c>
    </row>
    <row r="71" spans="1:14">
      <c r="A71" s="56"/>
      <c r="F71" s="90"/>
      <c r="G71" s="90"/>
      <c r="H71" s="90"/>
      <c r="I71" s="83"/>
      <c r="J71" s="90"/>
      <c r="K71" s="83"/>
      <c r="L71" s="90"/>
      <c r="M71" s="12"/>
      <c r="N71" s="13">
        <f>SOCI!K7</f>
        <v>2017</v>
      </c>
    </row>
    <row r="72" spans="1:14">
      <c r="A72" s="56"/>
      <c r="D72" s="68"/>
      <c r="F72" s="12" t="s">
        <v>16</v>
      </c>
      <c r="G72" s="12"/>
      <c r="H72" s="12" t="s">
        <v>16</v>
      </c>
      <c r="I72" s="12"/>
      <c r="J72" s="12" t="s">
        <v>16</v>
      </c>
      <c r="K72" s="12"/>
      <c r="L72" s="12" t="s">
        <v>16</v>
      </c>
      <c r="M72" s="12"/>
      <c r="N72" s="13" t="s">
        <v>16</v>
      </c>
    </row>
    <row r="73" spans="1:14" ht="6" customHeight="1">
      <c r="A73" s="56"/>
      <c r="D73" s="14"/>
      <c r="L73" s="9"/>
    </row>
    <row r="74" spans="1:14">
      <c r="A74" s="64"/>
      <c r="B74" s="41" t="s">
        <v>88</v>
      </c>
      <c r="C74" s="42"/>
      <c r="D74" s="69"/>
      <c r="E74" s="41"/>
      <c r="F74" s="58">
        <v>-309</v>
      </c>
      <c r="G74" s="58"/>
      <c r="H74" s="58">
        <v>0</v>
      </c>
      <c r="I74" s="58"/>
      <c r="J74" s="58">
        <f>-F74</f>
        <v>309</v>
      </c>
      <c r="K74" s="58"/>
      <c r="L74" s="58">
        <v>0</v>
      </c>
      <c r="M74" s="58"/>
      <c r="N74" s="59">
        <f>SUM(D74:M74)</f>
        <v>0</v>
      </c>
    </row>
    <row r="75" spans="1:14">
      <c r="A75" s="64"/>
      <c r="B75" s="41" t="s">
        <v>138</v>
      </c>
      <c r="C75" s="42"/>
      <c r="D75" s="69"/>
      <c r="E75" s="41"/>
      <c r="F75" s="58">
        <f>-H75</f>
        <v>1235</v>
      </c>
      <c r="G75" s="58"/>
      <c r="H75" s="58">
        <v>-1235</v>
      </c>
      <c r="I75" s="58"/>
      <c r="J75" s="58">
        <v>0</v>
      </c>
      <c r="K75" s="58"/>
      <c r="L75" s="58">
        <v>0</v>
      </c>
      <c r="M75" s="58"/>
      <c r="N75" s="59">
        <f>SUM(D75:M75)</f>
        <v>0</v>
      </c>
    </row>
    <row r="76" spans="1:14" ht="27.75" customHeight="1">
      <c r="A76" s="64"/>
      <c r="B76" s="92" t="s">
        <v>151</v>
      </c>
      <c r="C76" s="92"/>
      <c r="D76" s="92"/>
      <c r="E76" s="41"/>
      <c r="F76" s="84">
        <f>-J76</f>
        <v>12484</v>
      </c>
      <c r="G76" s="84"/>
      <c r="H76" s="84">
        <v>0</v>
      </c>
      <c r="I76" s="84"/>
      <c r="J76" s="84">
        <v>-12484</v>
      </c>
      <c r="K76" s="84"/>
      <c r="L76" s="84">
        <v>0</v>
      </c>
      <c r="M76" s="84"/>
      <c r="N76" s="85">
        <f>SUM(D76:M76)</f>
        <v>0</v>
      </c>
    </row>
    <row r="77" spans="1:14">
      <c r="A77" s="64"/>
      <c r="B77" s="41" t="s">
        <v>139</v>
      </c>
      <c r="C77" s="42"/>
      <c r="D77" s="69"/>
      <c r="E77" s="41"/>
      <c r="F77" s="58">
        <v>1356</v>
      </c>
      <c r="G77" s="58"/>
      <c r="H77" s="58">
        <v>-1356</v>
      </c>
      <c r="I77" s="58"/>
      <c r="J77" s="58">
        <v>0</v>
      </c>
      <c r="K77" s="58"/>
      <c r="L77" s="58">
        <v>0</v>
      </c>
      <c r="M77" s="58"/>
      <c r="N77" s="59">
        <f>SUM(D77:M77)</f>
        <v>0</v>
      </c>
    </row>
    <row r="78" spans="1:14" ht="6" customHeight="1">
      <c r="A78" s="56"/>
      <c r="D78" s="65"/>
      <c r="F78" s="17"/>
      <c r="G78" s="16"/>
      <c r="H78" s="17"/>
      <c r="I78" s="16"/>
      <c r="J78" s="17"/>
      <c r="K78" s="16"/>
      <c r="L78" s="17"/>
      <c r="M78" s="16"/>
      <c r="N78" s="33"/>
    </row>
    <row r="79" spans="1:14" ht="6" customHeight="1">
      <c r="A79" s="56"/>
      <c r="D79" s="65"/>
      <c r="F79" s="16"/>
      <c r="G79" s="16"/>
      <c r="H79" s="16"/>
      <c r="I79" s="16"/>
      <c r="J79" s="16"/>
      <c r="K79" s="16"/>
      <c r="L79" s="16"/>
      <c r="M79" s="16"/>
      <c r="N79" s="32"/>
    </row>
    <row r="80" spans="1:14" ht="15">
      <c r="A80" s="55"/>
      <c r="B80" s="11"/>
      <c r="C80" s="11"/>
      <c r="D80" s="69"/>
      <c r="F80" s="58">
        <f>SUM(F74:F78)</f>
        <v>14766</v>
      </c>
      <c r="G80" s="58"/>
      <c r="H80" s="58">
        <f>SUM(H74:H78)</f>
        <v>-2591</v>
      </c>
      <c r="I80" s="58"/>
      <c r="J80" s="58">
        <f>SUM(J74:J78)</f>
        <v>-12175</v>
      </c>
      <c r="K80" s="58"/>
      <c r="L80" s="58">
        <f>SUM(L74:L78)</f>
        <v>0</v>
      </c>
      <c r="M80" s="58"/>
      <c r="N80" s="59">
        <f>SUM(N74:N78)</f>
        <v>0</v>
      </c>
    </row>
    <row r="81" spans="1:14" ht="6" customHeight="1">
      <c r="A81" s="56"/>
      <c r="D81" s="65"/>
      <c r="F81" s="17"/>
      <c r="G81" s="16"/>
      <c r="H81" s="17"/>
      <c r="I81" s="16"/>
      <c r="J81" s="17"/>
      <c r="K81" s="16"/>
      <c r="L81" s="17"/>
      <c r="M81" s="16"/>
      <c r="N81" s="33"/>
    </row>
    <row r="82" spans="1:14">
      <c r="A82" s="56"/>
      <c r="F82" s="16"/>
      <c r="G82" s="16"/>
      <c r="H82" s="16"/>
      <c r="I82" s="16"/>
      <c r="J82" s="16"/>
      <c r="K82" s="16"/>
      <c r="L82" s="16"/>
      <c r="M82" s="16"/>
      <c r="N82" s="16"/>
    </row>
    <row r="83" spans="1:14">
      <c r="A83" s="56"/>
      <c r="F83" s="16"/>
      <c r="G83" s="16"/>
      <c r="H83" s="16"/>
      <c r="I83" s="16"/>
      <c r="J83" s="16"/>
      <c r="K83" s="16"/>
      <c r="L83" s="16"/>
      <c r="M83" s="16"/>
      <c r="N83" s="16"/>
    </row>
    <row r="84" spans="1:14">
      <c r="A84" s="56"/>
      <c r="B84" s="89" t="s">
        <v>120</v>
      </c>
      <c r="C84" s="89"/>
      <c r="D84" s="89"/>
      <c r="E84" s="89"/>
      <c r="F84" s="89"/>
      <c r="G84" s="89"/>
      <c r="H84" s="89"/>
      <c r="I84" s="89"/>
      <c r="J84" s="89"/>
      <c r="K84" s="89"/>
      <c r="L84" s="89"/>
      <c r="M84" s="89"/>
      <c r="N84" s="89"/>
    </row>
    <row r="85" spans="1:14">
      <c r="A85" s="56"/>
      <c r="B85" s="89"/>
      <c r="C85" s="89"/>
      <c r="D85" s="89"/>
      <c r="E85" s="89"/>
      <c r="F85" s="89"/>
      <c r="G85" s="89"/>
      <c r="H85" s="89"/>
      <c r="I85" s="89"/>
      <c r="J85" s="89"/>
      <c r="K85" s="89"/>
      <c r="L85" s="89"/>
      <c r="M85" s="89"/>
      <c r="N85" s="89"/>
    </row>
    <row r="86" spans="1:14">
      <c r="A86" s="56"/>
      <c r="B86" s="89"/>
      <c r="C86" s="89"/>
      <c r="D86" s="89"/>
      <c r="E86" s="89"/>
      <c r="F86" s="89"/>
      <c r="G86" s="89"/>
      <c r="H86" s="89"/>
      <c r="I86" s="89"/>
      <c r="J86" s="89"/>
      <c r="K86" s="89"/>
      <c r="L86" s="89"/>
      <c r="M86" s="89"/>
      <c r="N86" s="89"/>
    </row>
    <row r="87" spans="1:14">
      <c r="A87" s="56"/>
      <c r="B87" s="91"/>
      <c r="C87" s="91"/>
      <c r="D87" s="91"/>
      <c r="E87" s="91"/>
      <c r="F87" s="91"/>
      <c r="G87" s="91"/>
      <c r="H87" s="91"/>
      <c r="I87" s="91"/>
      <c r="J87" s="91"/>
      <c r="K87" s="91"/>
      <c r="L87" s="91"/>
      <c r="M87" s="91"/>
      <c r="N87" s="91"/>
    </row>
    <row r="88" spans="1:14">
      <c r="A88" s="56"/>
      <c r="B88" s="91"/>
      <c r="C88" s="91"/>
      <c r="D88" s="91"/>
      <c r="E88" s="91"/>
      <c r="F88" s="91"/>
      <c r="G88" s="91"/>
      <c r="H88" s="91"/>
      <c r="I88" s="91"/>
      <c r="J88" s="91"/>
      <c r="K88" s="91"/>
      <c r="L88" s="91"/>
      <c r="M88" s="91"/>
      <c r="N88" s="91"/>
    </row>
    <row r="89" spans="1:14">
      <c r="A89" s="56"/>
    </row>
  </sheetData>
  <mergeCells count="12">
    <mergeCell ref="J70:J71"/>
    <mergeCell ref="L70:L71"/>
    <mergeCell ref="B84:N88"/>
    <mergeCell ref="F70:G71"/>
    <mergeCell ref="H70:H71"/>
    <mergeCell ref="B76:D76"/>
    <mergeCell ref="B62:N64"/>
    <mergeCell ref="B66:N67"/>
    <mergeCell ref="B54:N60"/>
    <mergeCell ref="G6:I7"/>
    <mergeCell ref="E6:F7"/>
    <mergeCell ref="J6:K7"/>
  </mergeCells>
  <pageMargins left="0.70866141732283472" right="0.31496062992125984" top="0.74803149606299213" bottom="0.74803149606299213" header="0.31496062992125984" footer="0.31496062992125984"/>
  <pageSetup paperSize="9" firstPageNumber="14" fitToWidth="0" fitToHeight="0" orientation="portrait" useFirstPageNumber="1"/>
  <headerFooter>
    <oddFooter>&amp;L&amp;"Arial,Regular"&amp;8PCC of Burpham Church&amp;C&amp;"Arial,Regular"&amp;8Registered charity number: 1128817&amp;R&amp;"Arial,Regular"Page &amp;P</oddFooter>
  </headerFooter>
  <rowBreaks count="1" manualBreakCount="1">
    <brk id="44" max="16383" man="1"/>
  </rowBreaks>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6"/>
  <sheetViews>
    <sheetView workbookViewId="0">
      <selection activeCell="B4" sqref="B4"/>
    </sheetView>
  </sheetViews>
  <sheetFormatPr baseColWidth="10" defaultColWidth="9.1640625" defaultRowHeight="13" x14ac:dyDescent="0"/>
  <cols>
    <col min="1" max="1" width="3.83203125" style="9" customWidth="1"/>
    <col min="2" max="2" width="16.33203125" style="9" customWidth="1"/>
    <col min="3" max="3" width="25" style="9" customWidth="1"/>
    <col min="4" max="4" width="0.83203125" style="9" customWidth="1"/>
    <col min="5" max="5" width="10.6640625" style="9" customWidth="1"/>
    <col min="6" max="6" width="0.83203125" style="9" customWidth="1"/>
    <col min="7" max="7" width="10.6640625" style="9" customWidth="1"/>
    <col min="8" max="8" width="0.83203125" style="9" customWidth="1"/>
    <col min="9" max="9" width="10.6640625" style="9" customWidth="1"/>
    <col min="10" max="10" width="0.83203125" style="9" customWidth="1"/>
    <col min="11" max="11" width="10.6640625" style="9" customWidth="1"/>
    <col min="12" max="16384" width="9.1640625" style="9"/>
  </cols>
  <sheetData>
    <row r="1" spans="1:11" ht="17">
      <c r="A1" s="8" t="s">
        <v>0</v>
      </c>
    </row>
    <row r="2" spans="1:11" ht="17">
      <c r="A2" s="8" t="s">
        <v>83</v>
      </c>
    </row>
    <row r="3" spans="1:11">
      <c r="A3" s="10" t="str">
        <f>SOCI!A3</f>
        <v>For the Year Ended 31 December 2017</v>
      </c>
    </row>
    <row r="5" spans="1:11" ht="15">
      <c r="A5" s="55">
        <v>6</v>
      </c>
      <c r="B5" s="3" t="s">
        <v>91</v>
      </c>
      <c r="D5" s="16"/>
      <c r="E5" s="16"/>
      <c r="F5" s="16"/>
      <c r="G5" s="16"/>
      <c r="H5" s="16"/>
      <c r="I5" s="16"/>
      <c r="J5" s="16"/>
      <c r="K5" s="16"/>
    </row>
    <row r="6" spans="1:11">
      <c r="A6" s="56"/>
      <c r="I6" s="12" t="s">
        <v>92</v>
      </c>
      <c r="J6" s="12"/>
    </row>
    <row r="7" spans="1:11">
      <c r="A7" s="56"/>
      <c r="E7" s="47" t="s">
        <v>125</v>
      </c>
      <c r="G7" s="12" t="s">
        <v>93</v>
      </c>
      <c r="I7" s="12" t="s">
        <v>127</v>
      </c>
      <c r="J7" s="12"/>
    </row>
    <row r="8" spans="1:11">
      <c r="A8" s="56"/>
      <c r="E8" s="47" t="s">
        <v>126</v>
      </c>
      <c r="G8" s="12" t="s">
        <v>64</v>
      </c>
      <c r="I8" s="12" t="s">
        <v>64</v>
      </c>
      <c r="J8" s="12"/>
      <c r="K8" s="13" t="s">
        <v>15</v>
      </c>
    </row>
    <row r="9" spans="1:11">
      <c r="A9" s="56"/>
      <c r="E9" s="12" t="s">
        <v>16</v>
      </c>
      <c r="G9" s="12" t="s">
        <v>16</v>
      </c>
      <c r="I9" s="12" t="s">
        <v>16</v>
      </c>
      <c r="J9" s="12"/>
      <c r="K9" s="13" t="s">
        <v>16</v>
      </c>
    </row>
    <row r="10" spans="1:11" ht="6" customHeight="1">
      <c r="A10" s="56"/>
      <c r="I10" s="12"/>
      <c r="J10" s="12"/>
      <c r="K10" s="13"/>
    </row>
    <row r="11" spans="1:11">
      <c r="A11" s="56"/>
      <c r="B11" s="10" t="s">
        <v>94</v>
      </c>
      <c r="I11" s="12"/>
      <c r="J11" s="12"/>
      <c r="K11" s="13"/>
    </row>
    <row r="12" spans="1:11">
      <c r="A12" s="56"/>
      <c r="B12" s="9" t="s">
        <v>134</v>
      </c>
      <c r="E12" s="58">
        <v>13408</v>
      </c>
      <c r="F12" s="58"/>
      <c r="G12" s="58">
        <v>7862</v>
      </c>
      <c r="H12" s="58"/>
      <c r="I12" s="58">
        <v>25340</v>
      </c>
      <c r="J12" s="45"/>
      <c r="K12" s="48">
        <f>SUM(E12:J12)</f>
        <v>46610</v>
      </c>
    </row>
    <row r="13" spans="1:11">
      <c r="A13" s="56"/>
      <c r="B13" s="9" t="s">
        <v>95</v>
      </c>
      <c r="E13" s="58">
        <v>239</v>
      </c>
      <c r="F13" s="58"/>
      <c r="G13" s="58">
        <v>353</v>
      </c>
      <c r="H13" s="58"/>
      <c r="I13" s="58">
        <v>4440</v>
      </c>
      <c r="J13" s="45"/>
      <c r="K13" s="48">
        <f>SUM(E13:J13)</f>
        <v>5032</v>
      </c>
    </row>
    <row r="14" spans="1:11" ht="6" customHeight="1">
      <c r="A14" s="56"/>
      <c r="E14" s="17"/>
      <c r="F14" s="16"/>
      <c r="G14" s="17"/>
      <c r="H14" s="16"/>
      <c r="I14" s="49"/>
      <c r="J14" s="45"/>
      <c r="K14" s="50"/>
    </row>
    <row r="15" spans="1:11" ht="6" customHeight="1">
      <c r="A15" s="56"/>
      <c r="E15" s="16"/>
      <c r="F15" s="16"/>
      <c r="G15" s="16"/>
      <c r="H15" s="16"/>
      <c r="I15" s="45"/>
      <c r="J15" s="45"/>
      <c r="K15" s="48"/>
    </row>
    <row r="16" spans="1:11">
      <c r="A16" s="56"/>
      <c r="B16" s="9" t="s">
        <v>135</v>
      </c>
      <c r="E16" s="58">
        <f>SUM(E11:E14)</f>
        <v>13647</v>
      </c>
      <c r="F16" s="58"/>
      <c r="G16" s="58">
        <f>SUM(G11:G14)</f>
        <v>8215</v>
      </c>
      <c r="H16" s="58"/>
      <c r="I16" s="58">
        <f>SUM(I11:I14)</f>
        <v>29780</v>
      </c>
      <c r="J16" s="45"/>
      <c r="K16" s="48">
        <f>SUM(E16:J16)</f>
        <v>51642</v>
      </c>
    </row>
    <row r="17" spans="1:11" ht="6" customHeight="1">
      <c r="A17" s="56"/>
      <c r="E17" s="17"/>
      <c r="F17" s="16"/>
      <c r="G17" s="17"/>
      <c r="H17" s="16"/>
      <c r="I17" s="49"/>
      <c r="J17" s="45"/>
      <c r="K17" s="50"/>
    </row>
    <row r="18" spans="1:11">
      <c r="A18" s="56"/>
      <c r="E18" s="16"/>
      <c r="F18" s="16"/>
      <c r="G18" s="16"/>
      <c r="H18" s="16"/>
      <c r="I18" s="45"/>
      <c r="J18" s="45"/>
      <c r="K18" s="48"/>
    </row>
    <row r="19" spans="1:11">
      <c r="A19" s="56"/>
      <c r="B19" s="10" t="s">
        <v>96</v>
      </c>
      <c r="E19" s="16"/>
      <c r="F19" s="16"/>
      <c r="G19" s="16"/>
      <c r="H19" s="16"/>
      <c r="I19" s="45"/>
      <c r="J19" s="45"/>
      <c r="K19" s="48"/>
    </row>
    <row r="20" spans="1:11">
      <c r="A20" s="56"/>
      <c r="B20" s="9" t="str">
        <f>B12</f>
        <v>At 1 Janaury 2017</v>
      </c>
      <c r="E20" s="58">
        <v>4700</v>
      </c>
      <c r="F20" s="58"/>
      <c r="G20" s="58">
        <v>7343</v>
      </c>
      <c r="H20" s="58"/>
      <c r="I20" s="58">
        <v>14559</v>
      </c>
      <c r="J20" s="45"/>
      <c r="K20" s="48">
        <f>SUM(E20:J20)</f>
        <v>26602</v>
      </c>
    </row>
    <row r="21" spans="1:11">
      <c r="A21" s="56"/>
      <c r="B21" s="9" t="s">
        <v>97</v>
      </c>
      <c r="E21" s="58">
        <v>1227</v>
      </c>
      <c r="F21" s="58"/>
      <c r="G21" s="58">
        <v>250</v>
      </c>
      <c r="H21" s="58"/>
      <c r="I21" s="58">
        <v>3567</v>
      </c>
      <c r="J21" s="45"/>
      <c r="K21" s="48">
        <f>SUM(E21:J21)</f>
        <v>5044</v>
      </c>
    </row>
    <row r="22" spans="1:11" ht="6" customHeight="1">
      <c r="A22" s="56"/>
      <c r="E22" s="17"/>
      <c r="F22" s="16"/>
      <c r="G22" s="17"/>
      <c r="H22" s="16"/>
      <c r="I22" s="49"/>
      <c r="J22" s="45"/>
      <c r="K22" s="50"/>
    </row>
    <row r="23" spans="1:11" ht="6" customHeight="1">
      <c r="A23" s="56"/>
      <c r="E23" s="16"/>
      <c r="F23" s="16"/>
      <c r="G23" s="16"/>
      <c r="H23" s="16"/>
      <c r="I23" s="45"/>
      <c r="J23" s="45"/>
      <c r="K23" s="48"/>
    </row>
    <row r="24" spans="1:11">
      <c r="A24" s="56"/>
      <c r="B24" s="9" t="str">
        <f>B16</f>
        <v>At 31 December 2017</v>
      </c>
      <c r="E24" s="58">
        <f>SUM(E19:E22)</f>
        <v>5927</v>
      </c>
      <c r="F24" s="58"/>
      <c r="G24" s="58">
        <f>SUM(G19:G22)</f>
        <v>7593</v>
      </c>
      <c r="H24" s="58"/>
      <c r="I24" s="58">
        <f>SUM(I19:I22)</f>
        <v>18126</v>
      </c>
      <c r="J24" s="45"/>
      <c r="K24" s="48">
        <f>SUM(E24:J24)</f>
        <v>31646</v>
      </c>
    </row>
    <row r="25" spans="1:11" ht="6" customHeight="1">
      <c r="A25" s="56"/>
      <c r="E25" s="17"/>
      <c r="F25" s="16"/>
      <c r="G25" s="17"/>
      <c r="H25" s="16"/>
      <c r="I25" s="49"/>
      <c r="J25" s="45"/>
      <c r="K25" s="50"/>
    </row>
    <row r="26" spans="1:11">
      <c r="A26" s="56"/>
      <c r="E26" s="16"/>
      <c r="F26" s="16"/>
      <c r="G26" s="16"/>
      <c r="H26" s="16"/>
      <c r="I26" s="45"/>
      <c r="J26" s="45"/>
      <c r="K26" s="48"/>
    </row>
    <row r="27" spans="1:11">
      <c r="A27" s="56"/>
      <c r="B27" s="10" t="s">
        <v>98</v>
      </c>
      <c r="E27" s="16"/>
      <c r="F27" s="16"/>
      <c r="G27" s="16"/>
      <c r="H27" s="16"/>
      <c r="I27" s="45"/>
      <c r="J27" s="45"/>
      <c r="K27" s="48"/>
    </row>
    <row r="28" spans="1:11">
      <c r="A28" s="56"/>
      <c r="B28" s="9" t="str">
        <f>B16</f>
        <v>At 31 December 2017</v>
      </c>
      <c r="E28" s="58">
        <f>E16-E24</f>
        <v>7720</v>
      </c>
      <c r="F28" s="58"/>
      <c r="G28" s="58">
        <f>G16-G24</f>
        <v>622</v>
      </c>
      <c r="H28" s="58"/>
      <c r="I28" s="58">
        <f>I16-I24</f>
        <v>11654</v>
      </c>
      <c r="J28" s="45"/>
      <c r="K28" s="32">
        <f>K16-K24</f>
        <v>19996</v>
      </c>
    </row>
    <row r="29" spans="1:11" ht="6" customHeight="1" thickBot="1">
      <c r="A29" s="56"/>
      <c r="E29" s="51"/>
      <c r="F29" s="16"/>
      <c r="G29" s="51"/>
      <c r="H29" s="16"/>
      <c r="I29" s="52"/>
      <c r="J29" s="45"/>
      <c r="K29" s="62"/>
    </row>
    <row r="30" spans="1:11" ht="6" customHeight="1" thickTop="1">
      <c r="A30" s="56"/>
      <c r="E30" s="16"/>
      <c r="F30" s="16"/>
      <c r="G30" s="16"/>
      <c r="H30" s="16"/>
      <c r="I30" s="45"/>
      <c r="J30" s="45"/>
      <c r="K30" s="48"/>
    </row>
    <row r="31" spans="1:11">
      <c r="A31" s="56"/>
      <c r="B31" s="9" t="s">
        <v>121</v>
      </c>
      <c r="E31" s="58">
        <f>E12-E20</f>
        <v>8708</v>
      </c>
      <c r="F31" s="58"/>
      <c r="G31" s="58">
        <f>G12-G20</f>
        <v>519</v>
      </c>
      <c r="H31" s="58"/>
      <c r="I31" s="58">
        <f>I12-I20</f>
        <v>10781</v>
      </c>
      <c r="J31" s="45"/>
      <c r="K31" s="32">
        <f>K12-K20</f>
        <v>20008</v>
      </c>
    </row>
    <row r="32" spans="1:11" ht="6" customHeight="1" thickBot="1">
      <c r="A32" s="56"/>
      <c r="E32" s="51"/>
      <c r="F32" s="65"/>
      <c r="G32" s="51"/>
      <c r="H32" s="65"/>
      <c r="I32" s="52"/>
      <c r="J32" s="66"/>
      <c r="K32" s="62"/>
    </row>
    <row r="33" spans="1:11" ht="14" thickTop="1">
      <c r="A33" s="56"/>
      <c r="I33" s="12"/>
      <c r="J33" s="12"/>
      <c r="K33" s="12"/>
    </row>
    <row r="34" spans="1:11" ht="14.25" customHeight="1">
      <c r="A34" s="56"/>
      <c r="B34" s="95" t="s">
        <v>142</v>
      </c>
      <c r="C34" s="95"/>
      <c r="D34" s="95"/>
      <c r="E34" s="95"/>
      <c r="F34" s="95"/>
      <c r="G34" s="95"/>
      <c r="H34" s="95"/>
      <c r="I34" s="95"/>
      <c r="J34" s="95"/>
      <c r="K34" s="95"/>
    </row>
    <row r="35" spans="1:11" ht="14.25" customHeight="1">
      <c r="A35" s="56"/>
      <c r="B35" s="95"/>
      <c r="C35" s="95"/>
      <c r="D35" s="95"/>
      <c r="E35" s="95"/>
      <c r="F35" s="95"/>
      <c r="G35" s="95"/>
      <c r="H35" s="95"/>
      <c r="I35" s="95"/>
      <c r="J35" s="95"/>
      <c r="K35" s="95"/>
    </row>
    <row r="36" spans="1:11">
      <c r="A36" s="56"/>
      <c r="B36" s="95"/>
      <c r="C36" s="95"/>
      <c r="D36" s="95"/>
      <c r="E36" s="95"/>
      <c r="F36" s="95"/>
      <c r="G36" s="95"/>
      <c r="H36" s="95"/>
      <c r="I36" s="95"/>
      <c r="J36" s="95"/>
      <c r="K36" s="95"/>
    </row>
    <row r="37" spans="1:11">
      <c r="A37" s="56"/>
      <c r="I37" s="12"/>
      <c r="J37" s="12"/>
      <c r="K37" s="12"/>
    </row>
    <row r="38" spans="1:11">
      <c r="A38" s="56"/>
      <c r="I38" s="12"/>
      <c r="J38" s="12"/>
      <c r="K38" s="12"/>
    </row>
    <row r="39" spans="1:11" ht="15">
      <c r="A39" s="55">
        <v>7</v>
      </c>
      <c r="B39" s="5" t="s">
        <v>99</v>
      </c>
      <c r="I39" s="12"/>
      <c r="J39" s="12"/>
      <c r="K39" s="12"/>
    </row>
    <row r="40" spans="1:11" ht="6" customHeight="1">
      <c r="A40" s="56"/>
      <c r="I40" s="12"/>
      <c r="J40" s="12"/>
      <c r="K40" s="12"/>
    </row>
    <row r="41" spans="1:11" ht="15" customHeight="1">
      <c r="A41" s="56"/>
      <c r="B41" s="93" t="s">
        <v>152</v>
      </c>
      <c r="C41" s="93"/>
      <c r="D41" s="93"/>
      <c r="E41" s="93"/>
      <c r="F41" s="93"/>
      <c r="G41" s="93"/>
      <c r="H41" s="93"/>
      <c r="I41" s="93"/>
      <c r="J41" s="93"/>
      <c r="K41" s="93"/>
    </row>
    <row r="42" spans="1:11" ht="15" customHeight="1">
      <c r="A42" s="56"/>
      <c r="B42" s="93"/>
      <c r="C42" s="93"/>
      <c r="D42" s="93"/>
      <c r="E42" s="93"/>
      <c r="F42" s="93"/>
      <c r="G42" s="93"/>
      <c r="H42" s="93"/>
      <c r="I42" s="93"/>
      <c r="J42" s="93"/>
      <c r="K42" s="93"/>
    </row>
    <row r="43" spans="1:11" ht="15" customHeight="1">
      <c r="A43" s="56"/>
      <c r="B43" s="93"/>
      <c r="C43" s="93"/>
      <c r="D43" s="93"/>
      <c r="E43" s="93"/>
      <c r="F43" s="93"/>
      <c r="G43" s="93"/>
      <c r="H43" s="93"/>
      <c r="I43" s="93"/>
      <c r="J43" s="93"/>
      <c r="K43" s="93"/>
    </row>
    <row r="44" spans="1:11" ht="15" customHeight="1">
      <c r="A44" s="56"/>
      <c r="B44" s="93"/>
      <c r="C44" s="93"/>
      <c r="D44" s="93"/>
      <c r="E44" s="93"/>
      <c r="F44" s="93"/>
      <c r="G44" s="93"/>
      <c r="H44" s="93"/>
      <c r="I44" s="93"/>
      <c r="J44" s="93"/>
      <c r="K44" s="93"/>
    </row>
    <row r="45" spans="1:11" ht="15" customHeight="1">
      <c r="A45" s="56"/>
      <c r="B45" s="93"/>
      <c r="C45" s="93"/>
      <c r="D45" s="93"/>
      <c r="E45" s="93"/>
      <c r="F45" s="93"/>
      <c r="G45" s="93"/>
      <c r="H45" s="93"/>
      <c r="I45" s="93"/>
      <c r="J45" s="93"/>
      <c r="K45" s="93"/>
    </row>
    <row r="46" spans="1:11" ht="14.25" customHeight="1">
      <c r="A46" s="56"/>
      <c r="B46" s="93"/>
      <c r="C46" s="93"/>
      <c r="D46" s="93"/>
      <c r="E46" s="93"/>
      <c r="F46" s="93"/>
      <c r="G46" s="93"/>
      <c r="H46" s="93"/>
      <c r="I46" s="93"/>
      <c r="J46" s="93"/>
      <c r="K46" s="93"/>
    </row>
    <row r="47" spans="1:11" ht="14.25" customHeight="1">
      <c r="A47" s="56"/>
      <c r="B47" s="39"/>
      <c r="C47" s="39"/>
      <c r="D47" s="39"/>
      <c r="E47" s="39"/>
      <c r="F47" s="39"/>
      <c r="G47" s="39"/>
      <c r="H47" s="39"/>
      <c r="I47" s="39"/>
      <c r="J47" s="39"/>
      <c r="K47" s="39"/>
    </row>
    <row r="48" spans="1:11" ht="14.25" customHeight="1">
      <c r="A48" s="55">
        <v>8</v>
      </c>
      <c r="B48" s="11" t="s">
        <v>100</v>
      </c>
      <c r="C48" s="11"/>
    </row>
    <row r="49" spans="1:13" ht="6" customHeight="1">
      <c r="A49" s="55"/>
      <c r="B49" s="11"/>
      <c r="C49" s="11"/>
    </row>
    <row r="50" spans="1:13" ht="14.25" customHeight="1">
      <c r="A50" s="55" t="s">
        <v>109</v>
      </c>
      <c r="B50" s="10" t="s">
        <v>14</v>
      </c>
      <c r="C50" s="11"/>
    </row>
    <row r="51" spans="1:13" ht="14.25" customHeight="1">
      <c r="A51" s="11"/>
      <c r="B51" s="11"/>
      <c r="C51" s="11"/>
    </row>
    <row r="52" spans="1:13" ht="14.25" customHeight="1">
      <c r="A52" s="11"/>
      <c r="B52" s="89" t="s">
        <v>149</v>
      </c>
      <c r="C52" s="89"/>
      <c r="D52" s="89"/>
      <c r="E52" s="89"/>
      <c r="F52" s="89"/>
      <c r="G52" s="89"/>
      <c r="H52" s="89"/>
      <c r="I52" s="89"/>
      <c r="J52" s="89"/>
      <c r="K52" s="89"/>
    </row>
    <row r="53" spans="1:13" ht="14.25" customHeight="1">
      <c r="A53" s="11"/>
      <c r="B53" s="89"/>
      <c r="C53" s="89"/>
      <c r="D53" s="89"/>
      <c r="E53" s="89"/>
      <c r="F53" s="89"/>
      <c r="G53" s="89"/>
      <c r="H53" s="89"/>
      <c r="I53" s="89"/>
      <c r="J53" s="89"/>
      <c r="K53" s="89"/>
    </row>
    <row r="54" spans="1:13" ht="14.25" customHeight="1">
      <c r="A54" s="11"/>
      <c r="B54" s="89"/>
      <c r="C54" s="89"/>
      <c r="D54" s="89"/>
      <c r="E54" s="89"/>
      <c r="F54" s="89"/>
      <c r="G54" s="89"/>
      <c r="H54" s="89"/>
      <c r="I54" s="89"/>
      <c r="J54" s="89"/>
      <c r="K54" s="89"/>
    </row>
    <row r="55" spans="1:13" ht="15" customHeight="1">
      <c r="A55" s="11"/>
      <c r="B55" s="94"/>
      <c r="C55" s="94"/>
      <c r="D55" s="94"/>
      <c r="E55" s="94"/>
      <c r="F55" s="94"/>
      <c r="G55" s="94"/>
      <c r="H55" s="94"/>
      <c r="I55" s="94"/>
      <c r="J55" s="94"/>
      <c r="K55" s="94"/>
    </row>
    <row r="57" spans="1:13">
      <c r="B57" s="80"/>
      <c r="C57" s="81"/>
      <c r="D57" s="81"/>
      <c r="E57" s="81"/>
      <c r="F57" s="81"/>
      <c r="G57" s="81"/>
      <c r="H57" s="81"/>
      <c r="I57" s="81"/>
      <c r="J57" s="81"/>
      <c r="K57" s="81"/>
    </row>
    <row r="58" spans="1:13">
      <c r="B58" s="81"/>
      <c r="C58" s="81"/>
      <c r="D58" s="81"/>
      <c r="E58" s="81"/>
      <c r="F58" s="81"/>
      <c r="G58" s="81"/>
      <c r="H58" s="81"/>
      <c r="I58" s="81"/>
      <c r="J58" s="81"/>
      <c r="K58" s="81"/>
    </row>
    <row r="60" spans="1:13" ht="15" customHeight="1">
      <c r="A60" s="11" t="s">
        <v>110</v>
      </c>
      <c r="B60" s="10" t="s">
        <v>13</v>
      </c>
      <c r="C60" s="46"/>
      <c r="D60" s="46"/>
      <c r="E60" s="46"/>
      <c r="F60" s="46"/>
      <c r="G60" s="46"/>
      <c r="H60" s="46"/>
      <c r="I60" s="46"/>
      <c r="J60" s="46"/>
      <c r="K60" s="46"/>
      <c r="L60" s="46"/>
      <c r="M60" s="46"/>
    </row>
    <row r="61" spans="1:13" ht="15" customHeight="1">
      <c r="A61" s="53"/>
      <c r="B61" s="53"/>
      <c r="C61" s="53"/>
    </row>
    <row r="62" spans="1:13" ht="15" customHeight="1">
      <c r="A62" s="53"/>
      <c r="B62" s="89" t="s">
        <v>153</v>
      </c>
      <c r="C62" s="89"/>
      <c r="D62" s="89"/>
      <c r="E62" s="89"/>
      <c r="F62" s="89"/>
      <c r="G62" s="89"/>
      <c r="H62" s="89"/>
      <c r="I62" s="89"/>
      <c r="J62" s="89"/>
      <c r="K62" s="89"/>
      <c r="L62" s="57"/>
      <c r="M62" s="57"/>
    </row>
    <row r="63" spans="1:13" ht="15" customHeight="1">
      <c r="A63" s="53"/>
      <c r="B63" s="89"/>
      <c r="C63" s="89"/>
      <c r="D63" s="89"/>
      <c r="E63" s="89"/>
      <c r="F63" s="89"/>
      <c r="G63" s="89"/>
      <c r="H63" s="89"/>
      <c r="I63" s="89"/>
      <c r="J63" s="89"/>
      <c r="K63" s="89"/>
      <c r="L63" s="57"/>
      <c r="M63" s="57"/>
    </row>
    <row r="64" spans="1:13" ht="15" customHeight="1">
      <c r="A64" s="53"/>
      <c r="B64" s="89"/>
      <c r="C64" s="89"/>
      <c r="D64" s="89"/>
      <c r="E64" s="89"/>
      <c r="F64" s="89"/>
      <c r="G64" s="89"/>
      <c r="H64" s="89"/>
      <c r="I64" s="89"/>
      <c r="J64" s="89"/>
      <c r="K64" s="89"/>
      <c r="L64" s="57"/>
      <c r="M64" s="57"/>
    </row>
    <row r="65" spans="1:13" ht="15" customHeight="1">
      <c r="A65" s="53"/>
      <c r="B65" s="89"/>
      <c r="C65" s="89"/>
      <c r="D65" s="89"/>
      <c r="E65" s="89"/>
      <c r="F65" s="89"/>
      <c r="G65" s="89"/>
      <c r="H65" s="89"/>
      <c r="I65" s="89"/>
      <c r="J65" s="89"/>
      <c r="K65" s="89"/>
      <c r="L65" s="57"/>
      <c r="M65" s="57"/>
    </row>
    <row r="66" spans="1:13" ht="15" customHeight="1">
      <c r="A66" s="53"/>
      <c r="B66" s="89"/>
      <c r="C66" s="89"/>
      <c r="D66" s="89"/>
      <c r="E66" s="89"/>
      <c r="F66" s="89"/>
      <c r="G66" s="89"/>
      <c r="H66" s="89"/>
      <c r="I66" s="89"/>
      <c r="J66" s="89"/>
      <c r="K66" s="89"/>
      <c r="L66" s="57"/>
      <c r="M66" s="57"/>
    </row>
    <row r="67" spans="1:13" ht="15" customHeight="1">
      <c r="A67" s="53"/>
      <c r="B67" s="89"/>
      <c r="C67" s="89"/>
      <c r="D67" s="89"/>
      <c r="E67" s="89"/>
      <c r="F67" s="89"/>
      <c r="G67" s="89"/>
      <c r="H67" s="89"/>
      <c r="I67" s="89"/>
      <c r="J67" s="89"/>
      <c r="K67" s="89"/>
      <c r="L67" s="57"/>
      <c r="M67" s="57"/>
    </row>
    <row r="68" spans="1:13" ht="15" customHeight="1">
      <c r="A68" s="53"/>
      <c r="B68" s="89"/>
      <c r="C68" s="89"/>
      <c r="D68" s="89"/>
      <c r="E68" s="89"/>
      <c r="F68" s="89"/>
      <c r="G68" s="89"/>
      <c r="H68" s="89"/>
      <c r="I68" s="89"/>
      <c r="J68" s="89"/>
      <c r="K68" s="89"/>
      <c r="L68" s="57"/>
      <c r="M68" s="57"/>
    </row>
    <row r="69" spans="1:13" ht="15" customHeight="1">
      <c r="A69" s="53"/>
      <c r="B69" s="89"/>
      <c r="C69" s="89"/>
      <c r="D69" s="89"/>
      <c r="E69" s="89"/>
      <c r="F69" s="89"/>
      <c r="G69" s="89"/>
      <c r="H69" s="89"/>
      <c r="I69" s="89"/>
      <c r="J69" s="89"/>
      <c r="K69" s="89"/>
      <c r="L69" s="57"/>
      <c r="M69" s="57"/>
    </row>
    <row r="70" spans="1:13" ht="15" customHeight="1">
      <c r="A70" s="53"/>
      <c r="B70" s="89"/>
      <c r="C70" s="89"/>
      <c r="D70" s="89"/>
      <c r="E70" s="89"/>
      <c r="F70" s="89"/>
      <c r="G70" s="89"/>
      <c r="H70" s="89"/>
      <c r="I70" s="89"/>
      <c r="J70" s="89"/>
      <c r="K70" s="89"/>
      <c r="L70" s="57"/>
      <c r="M70" s="57"/>
    </row>
    <row r="71" spans="1:13" ht="15" customHeight="1">
      <c r="A71" s="53"/>
      <c r="B71" s="89"/>
      <c r="C71" s="89"/>
      <c r="D71" s="89"/>
      <c r="E71" s="89"/>
      <c r="F71" s="89"/>
      <c r="G71" s="89"/>
      <c r="H71" s="89"/>
      <c r="I71" s="89"/>
      <c r="J71" s="89"/>
      <c r="K71" s="89"/>
      <c r="L71" s="57"/>
      <c r="M71" s="57"/>
    </row>
    <row r="72" spans="1:13" ht="15">
      <c r="A72" s="53"/>
      <c r="B72" s="89"/>
      <c r="C72" s="89"/>
      <c r="D72" s="89"/>
      <c r="E72" s="89"/>
      <c r="F72" s="89"/>
      <c r="G72" s="89"/>
      <c r="H72" s="89"/>
      <c r="I72" s="89"/>
      <c r="J72" s="89"/>
      <c r="K72" s="89"/>
      <c r="L72" s="57"/>
      <c r="M72" s="57"/>
    </row>
    <row r="73" spans="1:13" ht="15">
      <c r="A73" s="53"/>
      <c r="B73" s="89"/>
      <c r="C73" s="89"/>
      <c r="D73" s="89"/>
      <c r="E73" s="89"/>
      <c r="F73" s="89"/>
      <c r="G73" s="89"/>
      <c r="H73" s="89"/>
      <c r="I73" s="89"/>
      <c r="J73" s="89"/>
      <c r="K73" s="89"/>
      <c r="L73" s="57"/>
      <c r="M73" s="57"/>
    </row>
    <row r="74" spans="1:13" ht="15">
      <c r="A74" s="53"/>
      <c r="B74" s="89"/>
      <c r="C74" s="89"/>
      <c r="D74" s="89"/>
      <c r="E74" s="89"/>
      <c r="F74" s="89"/>
      <c r="G74" s="89"/>
      <c r="H74" s="89"/>
      <c r="I74" s="89"/>
      <c r="J74" s="89"/>
      <c r="K74" s="89"/>
      <c r="L74" s="57"/>
      <c r="M74" s="57"/>
    </row>
    <row r="75" spans="1:13" ht="6" customHeight="1">
      <c r="A75" s="53"/>
      <c r="B75" s="57"/>
      <c r="C75" s="57"/>
      <c r="D75" s="57"/>
      <c r="E75" s="57"/>
      <c r="F75" s="57"/>
      <c r="G75" s="57"/>
      <c r="H75" s="57"/>
      <c r="I75" s="57"/>
      <c r="J75" s="57"/>
      <c r="K75" s="57"/>
      <c r="L75" s="57"/>
      <c r="M75" s="57"/>
    </row>
    <row r="76" spans="1:13" ht="15">
      <c r="A76" s="53"/>
      <c r="B76" s="9" t="s">
        <v>101</v>
      </c>
      <c r="C76" s="53"/>
    </row>
    <row r="77" spans="1:13" ht="6" customHeight="1">
      <c r="A77" s="53"/>
      <c r="B77" s="53"/>
      <c r="C77" s="53"/>
    </row>
    <row r="78" spans="1:13" ht="15" customHeight="1">
      <c r="E78" s="82" t="s">
        <v>146</v>
      </c>
      <c r="F78" s="12"/>
      <c r="G78" s="88" t="s">
        <v>115</v>
      </c>
      <c r="H78" s="12"/>
      <c r="I78" s="88" t="s">
        <v>89</v>
      </c>
      <c r="K78" s="13" t="s">
        <v>15</v>
      </c>
      <c r="L78" s="12"/>
    </row>
    <row r="79" spans="1:13">
      <c r="E79" s="9" t="s">
        <v>147</v>
      </c>
      <c r="F79" s="12"/>
      <c r="G79" s="88"/>
      <c r="H79" s="12"/>
      <c r="I79" s="88"/>
      <c r="K79" s="13">
        <f>SOCI!K7</f>
        <v>2017</v>
      </c>
      <c r="L79" s="12"/>
    </row>
    <row r="80" spans="1:13">
      <c r="E80" s="12" t="s">
        <v>16</v>
      </c>
      <c r="F80" s="12"/>
      <c r="G80" s="12" t="s">
        <v>16</v>
      </c>
      <c r="H80" s="12"/>
      <c r="I80" s="12" t="s">
        <v>16</v>
      </c>
      <c r="K80" s="13" t="s">
        <v>16</v>
      </c>
      <c r="L80" s="12"/>
    </row>
    <row r="81" spans="1:12" ht="6" customHeight="1">
      <c r="K81" s="10"/>
    </row>
    <row r="82" spans="1:12">
      <c r="A82" s="40"/>
      <c r="B82" s="41" t="s">
        <v>136</v>
      </c>
      <c r="C82" s="42"/>
      <c r="D82" s="41"/>
      <c r="E82" s="58">
        <v>0</v>
      </c>
      <c r="F82" s="58"/>
      <c r="G82" s="58">
        <v>2092</v>
      </c>
      <c r="H82" s="58"/>
      <c r="I82" s="58">
        <v>2389</v>
      </c>
      <c r="J82" s="58"/>
      <c r="K82" s="59">
        <f>SUM(E82:J82)</f>
        <v>4481</v>
      </c>
      <c r="L82" s="43"/>
    </row>
    <row r="83" spans="1:12">
      <c r="A83" s="41"/>
      <c r="B83" s="44" t="s">
        <v>102</v>
      </c>
      <c r="C83" s="41"/>
      <c r="D83" s="41"/>
      <c r="E83" s="58">
        <v>12484</v>
      </c>
      <c r="F83" s="58"/>
      <c r="G83" s="58">
        <v>7747</v>
      </c>
      <c r="H83" s="58"/>
      <c r="I83" s="58">
        <v>0</v>
      </c>
      <c r="J83" s="58"/>
      <c r="K83" s="59">
        <f t="shared" ref="K83:K85" si="0">SUM(E83:J83)</f>
        <v>20231</v>
      </c>
      <c r="L83" s="43"/>
    </row>
    <row r="84" spans="1:12">
      <c r="A84" s="41"/>
      <c r="B84" s="44" t="s">
        <v>103</v>
      </c>
      <c r="C84" s="41"/>
      <c r="D84" s="41"/>
      <c r="E84" s="58">
        <v>0</v>
      </c>
      <c r="F84" s="58"/>
      <c r="G84" s="58">
        <v>-6416</v>
      </c>
      <c r="H84" s="58"/>
      <c r="I84" s="58">
        <v>0</v>
      </c>
      <c r="J84" s="58"/>
      <c r="K84" s="59">
        <f t="shared" si="0"/>
        <v>-6416</v>
      </c>
      <c r="L84" s="43"/>
    </row>
    <row r="85" spans="1:12">
      <c r="A85" s="41"/>
      <c r="B85" s="44" t="s">
        <v>104</v>
      </c>
      <c r="C85" s="41" t="s">
        <v>116</v>
      </c>
      <c r="D85" s="41"/>
      <c r="E85" s="58">
        <v>-12484</v>
      </c>
      <c r="F85" s="58"/>
      <c r="G85" s="58">
        <v>0</v>
      </c>
      <c r="H85" s="58"/>
      <c r="I85" s="58">
        <v>309</v>
      </c>
      <c r="J85" s="58"/>
      <c r="K85" s="59">
        <f t="shared" si="0"/>
        <v>-12175</v>
      </c>
      <c r="L85" s="43"/>
    </row>
    <row r="86" spans="1:12" ht="6" customHeight="1">
      <c r="E86" s="17"/>
      <c r="F86" s="16"/>
      <c r="G86" s="17"/>
      <c r="H86" s="16"/>
      <c r="I86" s="17"/>
      <c r="K86" s="33"/>
      <c r="L86" s="16"/>
    </row>
    <row r="87" spans="1:12" ht="6" customHeight="1">
      <c r="E87" s="16"/>
      <c r="F87" s="16"/>
      <c r="G87" s="16"/>
      <c r="H87" s="16"/>
      <c r="I87" s="16"/>
      <c r="K87" s="32"/>
      <c r="L87" s="16"/>
    </row>
    <row r="88" spans="1:12" ht="15">
      <c r="A88" s="11"/>
      <c r="B88" s="10" t="s">
        <v>122</v>
      </c>
      <c r="C88" s="11"/>
      <c r="E88" s="58">
        <f>SUM(E82:E86)</f>
        <v>0</v>
      </c>
      <c r="F88" s="58"/>
      <c r="G88" s="58">
        <f>SUM(G82:G86)</f>
        <v>3423</v>
      </c>
      <c r="H88" s="58"/>
      <c r="I88" s="58">
        <f>SUM(I82:I86)</f>
        <v>2698</v>
      </c>
      <c r="J88" s="58"/>
      <c r="K88" s="59">
        <f>SUM(K82:K86)</f>
        <v>6121</v>
      </c>
      <c r="L88" s="16"/>
    </row>
    <row r="89" spans="1:12" ht="6" customHeight="1">
      <c r="E89" s="17"/>
      <c r="F89" s="16"/>
      <c r="G89" s="17"/>
      <c r="H89" s="16"/>
      <c r="I89" s="17"/>
      <c r="K89" s="33"/>
      <c r="L89" s="16"/>
    </row>
    <row r="90" spans="1:12">
      <c r="E90" s="16"/>
      <c r="F90" s="16"/>
      <c r="G90" s="16"/>
      <c r="H90" s="16"/>
      <c r="I90" s="16"/>
      <c r="K90" s="32"/>
      <c r="L90" s="16"/>
    </row>
    <row r="91" spans="1:12" ht="15">
      <c r="A91" s="11">
        <v>9</v>
      </c>
      <c r="B91" s="11" t="s">
        <v>105</v>
      </c>
      <c r="K91" s="10"/>
    </row>
    <row r="92" spans="1:12" ht="6" customHeight="1">
      <c r="K92" s="10"/>
    </row>
    <row r="93" spans="1:12" ht="15.75" customHeight="1">
      <c r="A93" s="11"/>
      <c r="D93" s="88" t="s">
        <v>12</v>
      </c>
      <c r="E93" s="88"/>
      <c r="F93" s="88"/>
      <c r="G93" s="88" t="s">
        <v>13</v>
      </c>
      <c r="H93" s="88"/>
      <c r="I93" s="88" t="s">
        <v>14</v>
      </c>
      <c r="K93" s="13" t="s">
        <v>15</v>
      </c>
      <c r="L93" s="12"/>
    </row>
    <row r="94" spans="1:12" ht="15">
      <c r="A94" s="11"/>
      <c r="D94" s="88"/>
      <c r="E94" s="88"/>
      <c r="F94" s="88"/>
      <c r="G94" s="88"/>
      <c r="H94" s="88"/>
      <c r="I94" s="88"/>
      <c r="K94" s="13">
        <f>SOCI!K7</f>
        <v>2017</v>
      </c>
      <c r="L94" s="12"/>
    </row>
    <row r="95" spans="1:12" ht="15">
      <c r="A95" s="11"/>
      <c r="E95" s="12" t="s">
        <v>16</v>
      </c>
      <c r="F95" s="12"/>
      <c r="G95" s="12" t="s">
        <v>16</v>
      </c>
      <c r="H95" s="12"/>
      <c r="I95" s="12" t="s">
        <v>16</v>
      </c>
      <c r="K95" s="13" t="s">
        <v>16</v>
      </c>
      <c r="L95" s="12"/>
    </row>
    <row r="96" spans="1:12" ht="15">
      <c r="A96" s="11"/>
      <c r="K96" s="10"/>
    </row>
    <row r="97" spans="1:12" ht="15">
      <c r="A97" s="11"/>
      <c r="B97" s="9" t="s">
        <v>106</v>
      </c>
      <c r="E97" s="72">
        <f>K28-(G97+I97)</f>
        <v>10509</v>
      </c>
      <c r="F97" s="72"/>
      <c r="G97" s="72">
        <v>0</v>
      </c>
      <c r="H97" s="72"/>
      <c r="I97" s="72">
        <v>9487</v>
      </c>
      <c r="J97" s="58"/>
      <c r="K97" s="59">
        <f>SUM(E97:J97)</f>
        <v>19996</v>
      </c>
      <c r="L97" s="16"/>
    </row>
    <row r="98" spans="1:12" ht="15">
      <c r="A98" s="11"/>
      <c r="B98" s="9" t="s">
        <v>66</v>
      </c>
      <c r="E98" s="72">
        <f>'Bal Sheet'!F12-(G98+I98)</f>
        <v>100442</v>
      </c>
      <c r="F98" s="72"/>
      <c r="G98" s="72">
        <v>0</v>
      </c>
      <c r="H98" s="72"/>
      <c r="I98" s="72">
        <f>6038+2968+3818+2560+9800+1775</f>
        <v>26959</v>
      </c>
      <c r="J98" s="58"/>
      <c r="K98" s="59">
        <f t="shared" ref="K98:K101" si="1">SUM(E98:J98)</f>
        <v>127401</v>
      </c>
      <c r="L98" s="16"/>
    </row>
    <row r="99" spans="1:12" ht="15">
      <c r="A99" s="11"/>
      <c r="B99" s="9" t="s">
        <v>129</v>
      </c>
      <c r="E99" s="72">
        <f>'Bal Sheet'!G45-(E97+E98+E100+E101)</f>
        <v>87703</v>
      </c>
      <c r="F99" s="72"/>
      <c r="G99" s="72">
        <f>'Bal Sheet'!G52-(G97+G98+G100+G101)</f>
        <v>6121</v>
      </c>
      <c r="H99" s="72"/>
      <c r="I99" s="72">
        <f>'Bal Sheet'!G58-(I97+I98+I100+I101)</f>
        <v>-45996</v>
      </c>
      <c r="J99" s="58"/>
      <c r="K99" s="59">
        <f t="shared" si="1"/>
        <v>47828</v>
      </c>
      <c r="L99" s="16"/>
    </row>
    <row r="100" spans="1:12" ht="15">
      <c r="A100" s="11"/>
      <c r="B100" s="9" t="s">
        <v>81</v>
      </c>
      <c r="E100" s="72">
        <f>'Bal Sheet'!F32-(G100+I100)</f>
        <v>-141363</v>
      </c>
      <c r="F100" s="72"/>
      <c r="G100" s="72">
        <v>0</v>
      </c>
      <c r="H100" s="72"/>
      <c r="I100" s="72">
        <v>-19250</v>
      </c>
      <c r="J100" s="58"/>
      <c r="K100" s="59">
        <f t="shared" si="1"/>
        <v>-160613</v>
      </c>
      <c r="L100" s="16"/>
    </row>
    <row r="101" spans="1:12" ht="15">
      <c r="A101" s="11"/>
      <c r="B101" s="9" t="s">
        <v>107</v>
      </c>
      <c r="E101" s="72">
        <v>0</v>
      </c>
      <c r="F101" s="72"/>
      <c r="G101" s="72">
        <v>0</v>
      </c>
      <c r="H101" s="72"/>
      <c r="I101" s="72">
        <v>-10500</v>
      </c>
      <c r="J101" s="58"/>
      <c r="K101" s="59">
        <f t="shared" si="1"/>
        <v>-10500</v>
      </c>
      <c r="L101" s="16"/>
    </row>
    <row r="102" spans="1:12" ht="6" customHeight="1">
      <c r="E102" s="38"/>
      <c r="G102" s="38"/>
      <c r="I102" s="38"/>
      <c r="K102" s="37"/>
    </row>
    <row r="103" spans="1:12" ht="6" customHeight="1">
      <c r="K103" s="10"/>
    </row>
    <row r="104" spans="1:12">
      <c r="E104" s="58">
        <f>SUM(E97:E102)</f>
        <v>57291</v>
      </c>
      <c r="F104" s="58"/>
      <c r="G104" s="58">
        <f>SUM(G97:G102)</f>
        <v>6121</v>
      </c>
      <c r="H104" s="58"/>
      <c r="I104" s="58">
        <f>SUM(I97:I102)</f>
        <v>-39300</v>
      </c>
      <c r="J104" s="58"/>
      <c r="K104" s="59">
        <f>SUM(K97:K102)</f>
        <v>24112</v>
      </c>
      <c r="L104" s="16"/>
    </row>
    <row r="105" spans="1:12" ht="6" customHeight="1">
      <c r="E105" s="17"/>
      <c r="F105" s="16"/>
      <c r="G105" s="17"/>
      <c r="H105" s="16"/>
      <c r="I105" s="17"/>
      <c r="K105" s="33"/>
      <c r="L105" s="16"/>
    </row>
    <row r="106" spans="1:12" ht="6" customHeight="1">
      <c r="K106" s="10"/>
    </row>
  </sheetData>
  <mergeCells count="9">
    <mergeCell ref="B41:K46"/>
    <mergeCell ref="B52:K55"/>
    <mergeCell ref="B62:K74"/>
    <mergeCell ref="B34:K36"/>
    <mergeCell ref="I93:I94"/>
    <mergeCell ref="I78:I79"/>
    <mergeCell ref="G78:G79"/>
    <mergeCell ref="G93:H94"/>
    <mergeCell ref="D93:F94"/>
  </mergeCells>
  <pageMargins left="0.70866141732283472" right="0.31496062992125984" top="0.74803149606299213" bottom="0.74803149606299213" header="0.31496062992125984" footer="0.31496062992125984"/>
  <pageSetup paperSize="9" firstPageNumber="16" fitToWidth="0" fitToHeight="0" orientation="portrait" useFirstPageNumber="1"/>
  <headerFooter>
    <oddFooter>&amp;L&amp;"Arial,Regular"&amp;8PCC of Burpham Church&amp;C&amp;"Arial,Regular"&amp;8Registered charity number: 1128817&amp;R&amp;"Arial,Regular"Page &amp;P</oddFooter>
  </headerFooter>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5</vt:i4>
      </vt:variant>
    </vt:vector>
  </HeadingPairs>
  <TitlesOfParts>
    <vt:vector size="5" baseType="lpstr">
      <vt:lpstr>SOCI</vt:lpstr>
      <vt:lpstr>Bal Sheet</vt:lpstr>
      <vt:lpstr>Incoming Resources</vt:lpstr>
      <vt:lpstr>Resources Expended</vt:lpstr>
      <vt:lpstr>Notes bal sht</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Martin Jones</dc:creator>
  <cp:lastModifiedBy>James Levasier</cp:lastModifiedBy>
  <cp:lastPrinted>2018-04-03T21:59:28Z</cp:lastPrinted>
  <dcterms:created xsi:type="dcterms:W3CDTF">2015-03-29T06:31:07Z</dcterms:created>
  <dcterms:modified xsi:type="dcterms:W3CDTF">2018-04-04T10:05:26Z</dcterms:modified>
</cp:coreProperties>
</file>